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Φύλλο1" sheetId="1" r:id="rId1"/>
    <sheet name="Φύλλο3" sheetId="2" r:id="rId2"/>
  </sheets>
  <definedNames>
    <definedName name="_xlnm.Print_Area" localSheetId="0">'Φύλλο1'!$A$1:$AP$40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<sst xmlns="http://schemas.openxmlformats.org/spreadsheetml/2006/main" count="74" uniqueCount="55">
  <si>
    <t>ΑΜ</t>
  </si>
  <si>
    <t>ΚΛΑΔΟΣ</t>
  </si>
  <si>
    <t>Α/Α</t>
  </si>
  <si>
    <t>ΠΙΝΑΚΑΣ ΜΟΡΙΟΔΟΤΗΣΗΣ ΣΤΕΛΕΧΩΝ ΤΗΣ ΕΚΠΑΙΔΕΥΣΗΣ</t>
  </si>
  <si>
    <t>ΕΠΙΣΤΗΜΟΝΙΚΗ ΣΥΓΚΡΟΤΗΣΗ (ΑΡ.24 ΠΑΡ.2)</t>
  </si>
  <si>
    <t>ΔΙΟΙΚΗΤΙΚΗ ΚΑΙ ΔΙΔΑΚΤΙΚΗ ΕΜΠΕΙΡΙΑ (ΑΡ.24 ΠΑΡ.3)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</si>
  <si>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</si>
  <si>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</si>
  <si>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</si>
  <si>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</si>
  <si>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ΣΥΣΣΩΡΕΥΤΙΚΗ ΚΑΤΟΧΗ ΤΙΤΛΩΝ  ΒΒ - ΕΕ
μεγ. 7 μον.</t>
  </si>
  <si>
    <t>ΓΝΩΣΗ Τ.Π.Ε. (β)
1 μον.</t>
  </si>
  <si>
    <t>ΓΝΩΣΗ ΞΕΝΩΝ ΓΛΩΣΣΩΝ (γ)</t>
  </si>
  <si>
    <t>αα) ΔΙΔΑΚΤΟΡΙΚΟ
 6 μον.</t>
  </si>
  <si>
    <t>ββ) ΜΕΤΑΤΠΥΧΙΑΚΟ
4 μον.</t>
  </si>
  <si>
    <t>γγ) ΔΙΔΑΣΚΑΛΕΙΟ
 3 μον.</t>
  </si>
  <si>
    <t>δδ) 2ο ΠΤΥΧΙΟ ΑΕΙ
 3 μον.</t>
  </si>
  <si>
    <t>εε) 2ο ΜΕΤΑΠΤΥΧΙΑΚΟ
2 μον.</t>
  </si>
  <si>
    <t xml:space="preserve">ΤΙΤΛΟΙ ΣΠΟΥΔΩΝ (α)
</t>
  </si>
  <si>
    <t>ΣΥΝΟΛΟ ΚΡΙΤΗΡΙΟΥ (α)
μεγ. 9 μον.</t>
  </si>
  <si>
    <t>αα) 1η ΞΕΝΗ ΓΛΩΣΣΑ ΕΠΙΠΕΔΟΥ Β2 
0 μον.</t>
  </si>
  <si>
    <t>ββ1) 2η ΞΕΝΗ ΓΛΩΣΣΑ ΕΠΙΠΕΔΟΥ Β2
0.8 μον.</t>
  </si>
  <si>
    <t>ββ2) 3η ΞΕΝΗ ΓΛΩΣΣΑ ΕΠΙΠΕΔΟΥ Β2
0.4 μον.</t>
  </si>
  <si>
    <t>δδ) 2η ΞΕΝΗ ΓΛΩΣΣΑ ΕΠΙΠΕΔΟΥ &gt; Β2
0.5 μον.</t>
  </si>
  <si>
    <t>γγ) 1η ΞΕΝΗ ΓΛΩΣΣΑ ΕΠΙΠΕΔΟΥ &gt; Β2
1 μον.</t>
  </si>
  <si>
    <t>ΣΥΝΟΛΟ ΚΡΙΤΗΡΙΟΥ (γ)
μεγ. 1,5 μον.</t>
  </si>
  <si>
    <t>ΕΠΙΜΟΡΦΩΣΗ (δ)</t>
  </si>
  <si>
    <t>ΣΥΝΟΛΟ ΚΡΙΤΗΡΙΟΥ (δ)
μεγ. 1 μον.</t>
  </si>
  <si>
    <t>αα) ΣΕΛΔΕ, ΣΕΛΜΕ, ΣΕΛΕΤΕ/ΑΣΠΑΙΤΕ
0.5 μον.</t>
  </si>
  <si>
    <t>ββ) ΕΤΗΣΙΑ ΕΠΙΜΟΡΦΩΣΗ Α.Ε.Ι.
0.5 μον</t>
  </si>
  <si>
    <t>γγ) ΕΠΙΜΟΡΦΩΤΙΚΑ ΠΡΟΓΡΑΜΜΑΤΑ ΥΠ.Π.Ε.Θ., Ι.Ε.Π., Π.Ι., ΕΚΔΔΑ
0.1 ανα 10 ώρες - μεγ. 0.5 μον</t>
  </si>
  <si>
    <t>ΔΙΔΑΚΤΙΚΟ-ΕΠΙΜΟΡΦΩΤΙΚΟ ΕΡΓΟ (ε)</t>
  </si>
  <si>
    <t>στ) ΣΥΜΜΕΤΟΧΗ ΣΕ ΕΡΕΥΝΗΤΙΚΑ ΠΡΟΓΡΑΜΜΑΤΑ ΣΕ ΝΠΔΔ
0.5 μον. ανα εξάμηνο - μεγ. 1 μον.</t>
  </si>
  <si>
    <t>ζ) ΣΥΓΓΡΑΦΙΚΟ ΕΡΓΟ</t>
  </si>
  <si>
    <t>αα) ΣΥΓΓΡΑΦΗ ΣΧΟΛΙΚΩΝ ΕΓΧΕΙΡΙΔΙΩΝ 
ή ΒΙΒΛΙΩΝ με ISBN
0.5 μον. ανα εγχειρίδιο - μεγ. 1 μον.</t>
  </si>
  <si>
    <t>ββ) ΑΡΘΡΑ ΣΕ ΕΠΙΣΤΗΜΟΝΙΚΑ ΠΕΡΙΟΔΙΚΑ
0.25 μον. ανα άρθρο - μεγ. 1 μον.</t>
  </si>
  <si>
    <t>γγ) ΕΙΣΗΓΗΣΕΙΣ ΣΕ ΠΡΑΚΤΙΚΑ ΣΥΝΕΔΡΙΩΝ
0.2 μον. ανα εισήγηση - μεγ. 1 μον.</t>
  </si>
  <si>
    <t>δδ) ΟΜΑΔΕΣ ΣΥΝΤΑΞΗΣ ΠΡΟΓΡΑΜΜΑΤΩΝ ΣΠΟΥΔΩΝ
0.25 μον. ανα πρόγραμμα - μεγ. 0.5 μον.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</si>
  <si>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</si>
  <si>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</si>
  <si>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</si>
  <si>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α) ΔΙΟΙΚΗΤΙΚΗ  ΕΜΠΕΙΡΙΑ</t>
  </si>
  <si>
    <t>β) ΔΙΔΑΚΤΙΚΗ ΕΜΠΕΙΡΙΑ</t>
  </si>
  <si>
    <t>ΣΥΝΟΛΟ ΚΡΙΤΗΡΙΟΥ (α)
μεγ. 4 μον.</t>
  </si>
  <si>
    <t>ΣΥΝΟΛΟ ΚΡΙΤΗΡΙΟΥ (β)
μεγ. 10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</si>
  <si>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</si>
  <si>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</si>
  <si>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</si>
  <si>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</si>
  <si>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αα) ΑΣΚΗΣΗ ΔΙΔΑΚΤΙΚΩΝ ΚΑΘΗΚΟΝΤΩΝ
1 μον. ανα έτος πέραν των απαιτούμενων</t>
  </si>
  <si>
    <t>ββ) ΥΠΗΡΕΣΙΑ  ΣΧΟΛΙΚΟΥ ΣΥΜΒΟΥΛΟΥ ΠΡΟΪΣΤΑΜΕΝΟΥ ΕΚΠΑΙΔΕΥΤΙΩΝ ΘΕΜΑΤΩΝ κλπ
1 μον. ανα έτος πέραν των απαιτούμενων - μεγ. 2 μον</t>
  </si>
  <si>
    <t>ΠΕ60</t>
  </si>
  <si>
    <t>ΠΕ70</t>
  </si>
  <si>
    <t>αα) ΑΥΤΟΔΥΝΑΜΟ ΔΙΔΑΚΤΙΚΟ ΕΡΓΟ ΣΕ 
Α.Ε.Ι. ή Σ.Ε.Λ.Ε.Τ.Ε.
ΕΠΙΜΟΡΦΩΤΗΣ ΣΕ ΠΡΟΓΡΑΜΜΑΤΑ ΥΠ.Π.Ε.Θ., Ι.Ε.Π., Π.Ι.
0.5 μον. ανα εξάμηνο</t>
  </si>
  <si>
    <t>ββ) ΕΠΙΜΟΡΦΩΤΗΣ ΣΕ ΠΡΟΓΡΑΜΜΑΤΑ ΥΠ.Π.Ε.Θ., Ι.Ε.Π., Π.Ι.
0.1 μον. ανα 10 ώρες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</si>
</sst>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7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lightUp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lightUp">
        <bgColor theme="0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22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textRotation="90" wrapText="1"/>
    </xf>
    <xf numFmtId="0" fontId="1" fillId="11" borderId="14" xfId="0" applyFont="1" applyFill="1" applyBorder="1" applyAlignment="1">
      <alignment horizontal="center" vertical="center" textRotation="90" wrapText="1"/>
    </xf>
    <xf numFmtId="0" fontId="1" fillId="13" borderId="14" xfId="0" applyFont="1" applyFill="1" applyBorder="1" applyAlignment="1">
      <alignment horizontal="center" vertical="center" textRotation="90" wrapText="1"/>
    </xf>
    <xf numFmtId="0" fontId="1" fillId="17" borderId="14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 wrapText="1"/>
    </xf>
    <xf numFmtId="2" fontId="27" fillId="35" borderId="15" xfId="0" applyNumberFormat="1" applyFont="1" applyFill="1" applyBorder="1" applyAlignment="1">
      <alignment horizontal="center" vertical="center" wrapText="1"/>
    </xf>
    <xf numFmtId="2" fontId="27" fillId="9" borderId="15" xfId="0" applyNumberFormat="1" applyFont="1" applyFill="1" applyBorder="1" applyAlignment="1">
      <alignment horizontal="center" vertical="center" wrapText="1"/>
    </xf>
    <xf numFmtId="2" fontId="27" fillId="36" borderId="15" xfId="0" applyNumberFormat="1" applyFont="1" applyFill="1" applyBorder="1" applyAlignment="1">
      <alignment horizontal="center" vertical="center" wrapText="1"/>
    </xf>
    <xf numFmtId="2" fontId="27" fillId="37" borderId="15" xfId="0" applyNumberFormat="1" applyFont="1" applyFill="1" applyBorder="1" applyAlignment="1">
      <alignment horizontal="center" vertical="center" wrapText="1"/>
    </xf>
    <xf numFmtId="2" fontId="27" fillId="11" borderId="15" xfId="0" applyNumberFormat="1" applyFont="1" applyFill="1" applyBorder="1" applyAlignment="1">
      <alignment horizontal="center" vertical="center" wrapText="1"/>
    </xf>
    <xf numFmtId="2" fontId="27" fillId="13" borderId="15" xfId="0" applyNumberFormat="1" applyFont="1" applyFill="1" applyBorder="1" applyAlignment="1">
      <alignment horizontal="center" vertical="center" wrapText="1"/>
    </xf>
    <xf numFmtId="2" fontId="27" fillId="17" borderId="15" xfId="0" applyNumberFormat="1" applyFont="1" applyFill="1" applyBorder="1" applyAlignment="1">
      <alignment horizontal="center" vertical="center" wrapText="1"/>
    </xf>
    <xf numFmtId="2" fontId="27" fillId="38" borderId="15" xfId="0" applyNumberFormat="1" applyFont="1" applyFill="1" applyBorder="1" applyAlignment="1">
      <alignment horizontal="center" vertical="center" wrapText="1"/>
    </xf>
    <xf numFmtId="2" fontId="27" fillId="34" borderId="15" xfId="0" applyNumberFormat="1" applyFont="1" applyFill="1" applyBorder="1" applyAlignment="1">
      <alignment horizontal="center" vertical="center" wrapText="1"/>
    </xf>
    <xf numFmtId="2" fontId="27" fillId="22" borderId="15" xfId="0" applyNumberFormat="1" applyFont="1" applyFill="1" applyBorder="1" applyAlignment="1">
      <alignment horizontal="center" vertical="center" wrapText="1"/>
    </xf>
    <xf numFmtId="2" fontId="27" fillId="39" borderId="15" xfId="0" applyNumberFormat="1" applyFont="1" applyFill="1" applyBorder="1" applyAlignment="1">
      <alignment horizontal="center" vertical="center" wrapText="1"/>
    </xf>
    <xf numFmtId="2" fontId="27" fillId="40" borderId="15" xfId="0" applyNumberFormat="1" applyFont="1" applyFill="1" applyBorder="1" applyAlignment="1">
      <alignment horizontal="center" vertical="center" wrapText="1"/>
    </xf>
    <xf numFmtId="2" fontId="27" fillId="41" borderId="15" xfId="0" applyNumberFormat="1" applyFont="1" applyFill="1" applyBorder="1" applyAlignment="1">
      <alignment horizontal="center" vertical="center" wrapText="1"/>
    </xf>
    <xf numFmtId="2" fontId="27" fillId="32" borderId="10" xfId="0" applyNumberFormat="1" applyFont="1" applyFill="1" applyBorder="1" applyAlignment="1">
      <alignment horizontal="center" vertical="center" textRotation="90" wrapText="1"/>
    </xf>
    <xf numFmtId="2" fontId="27" fillId="42" borderId="15" xfId="0" applyNumberFormat="1" applyFont="1" applyFill="1" applyBorder="1" applyAlignment="1">
      <alignment horizontal="center" vertical="center"/>
    </xf>
    <xf numFmtId="0" fontId="8" fillId="0" borderId="16" xfId="49" applyFont="1" applyFill="1" applyBorder="1" applyAlignment="1">
      <alignment wrapText="1"/>
      <protection/>
    </xf>
    <xf numFmtId="0" fontId="27" fillId="0" borderId="15" xfId="0" applyFont="1" applyFill="1" applyBorder="1" applyAlignment="1">
      <alignment horizontal="center" vertical="center" wrapText="1"/>
    </xf>
    <xf numFmtId="0" fontId="6" fillId="42" borderId="17" xfId="0" applyFont="1" applyFill="1" applyBorder="1" applyAlignment="1">
      <alignment horizontal="center" vertical="center" textRotation="90" wrapText="1"/>
    </xf>
    <xf numFmtId="0" fontId="6" fillId="42" borderId="18" xfId="0" applyFont="1" applyFill="1" applyBorder="1" applyAlignment="1">
      <alignment horizontal="center" vertical="center" textRotation="90" wrapText="1"/>
    </xf>
    <xf numFmtId="0" fontId="6" fillId="42" borderId="15" xfId="0" applyFont="1" applyFill="1" applyBorder="1" applyAlignment="1">
      <alignment horizontal="center" vertical="center" textRotation="90" wrapText="1"/>
    </xf>
    <xf numFmtId="0" fontId="1" fillId="41" borderId="17" xfId="0" applyFont="1" applyFill="1" applyBorder="1" applyAlignment="1">
      <alignment horizontal="center" vertical="center" textRotation="90" wrapText="1"/>
    </xf>
    <xf numFmtId="0" fontId="1" fillId="41" borderId="18" xfId="0" applyFont="1" applyFill="1" applyBorder="1" applyAlignment="1">
      <alignment horizontal="center" vertical="center" textRotation="90" wrapText="1"/>
    </xf>
    <xf numFmtId="0" fontId="1" fillId="41" borderId="15" xfId="0" applyFont="1" applyFill="1" applyBorder="1" applyAlignment="1">
      <alignment horizontal="center" vertical="center" textRotation="90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40" borderId="30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2" borderId="17" xfId="0" applyFont="1" applyFill="1" applyBorder="1" applyAlignment="1">
      <alignment horizontal="center" vertical="center" textRotation="90" wrapText="1"/>
    </xf>
    <xf numFmtId="0" fontId="1" fillId="22" borderId="28" xfId="0" applyFont="1" applyFill="1" applyBorder="1" applyAlignment="1">
      <alignment horizontal="center" vertical="center" textRotation="90" wrapText="1"/>
    </xf>
    <xf numFmtId="0" fontId="1" fillId="22" borderId="32" xfId="0" applyFont="1" applyFill="1" applyBorder="1" applyAlignment="1">
      <alignment horizontal="center" vertical="center" textRotation="90" wrapText="1"/>
    </xf>
    <xf numFmtId="0" fontId="1" fillId="22" borderId="30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38" borderId="31" xfId="0" applyFont="1" applyFill="1" applyBorder="1" applyAlignment="1">
      <alignment horizontal="center" vertical="center" textRotation="90" wrapText="1"/>
    </xf>
    <xf numFmtId="0" fontId="1" fillId="38" borderId="34" xfId="0" applyFont="1" applyFill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36" xfId="0" applyBorder="1" applyAlignment="1">
      <alignment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textRotation="90" wrapText="1"/>
    </xf>
    <xf numFmtId="0" fontId="1" fillId="40" borderId="29" xfId="0" applyFont="1" applyFill="1" applyBorder="1" applyAlignment="1">
      <alignment horizontal="center" vertical="center" textRotation="90" wrapText="1"/>
    </xf>
    <xf numFmtId="0" fontId="1" fillId="40" borderId="34" xfId="0" applyFont="1" applyFill="1" applyBorder="1" applyAlignment="1">
      <alignment horizontal="center" vertical="center" textRotation="90" wrapText="1"/>
    </xf>
    <xf numFmtId="0" fontId="1" fillId="36" borderId="37" xfId="0" applyFont="1" applyFill="1" applyBorder="1" applyAlignment="1">
      <alignment horizontal="center" vertical="center" textRotation="90" wrapText="1"/>
    </xf>
    <xf numFmtId="0" fontId="1" fillId="36" borderId="38" xfId="0" applyFont="1" applyFill="1" applyBorder="1" applyAlignment="1">
      <alignment horizontal="center" vertical="center" textRotation="90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3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="90" zoomScaleNormal="90" workbookViewId="0" topLeftCell="A1">
      <pane xSplit="16" ySplit="4" topLeftCell="Q20" activePane="bottomRight" state="frozen"/>
      <selection pane="topLeft" activeCell="A1" sqref="A1"/>
      <selection pane="topRight" activeCell="Q1" sqref="Q1"/>
      <selection pane="bottomLeft" activeCell="A5" sqref="A5"/>
      <selection pane="bottomRight" activeCell="AG22" sqref="AG22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7.00390625" style="1" customWidth="1"/>
    <col min="4" max="9" width="6.421875" style="2" customWidth="1"/>
    <col min="10" max="10" width="7.140625" style="2" bestFit="1" customWidth="1"/>
    <col min="11" max="21" width="6.421875" style="2" customWidth="1"/>
    <col min="22" max="22" width="12.57421875" style="2" customWidth="1"/>
    <col min="23" max="24" width="9.7109375" style="2" customWidth="1"/>
    <col min="25" max="25" width="7.57421875" style="2" customWidth="1"/>
    <col min="26" max="30" width="6.421875" style="2" customWidth="1"/>
    <col min="31" max="31" width="7.57421875" style="11" customWidth="1"/>
    <col min="32" max="32" width="14.28125" style="2" bestFit="1" customWidth="1"/>
    <col min="33" max="33" width="12.00390625" style="2" customWidth="1"/>
    <col min="34" max="34" width="10.8515625" style="2" customWidth="1"/>
    <col min="35" max="35" width="12.00390625" style="2" bestFit="1" customWidth="1"/>
    <col min="36" max="37" width="7.140625" style="2" customWidth="1"/>
    <col min="38" max="39" width="7.421875" style="2" customWidth="1"/>
    <col min="40" max="40" width="7.57421875" style="11" customWidth="1"/>
    <col min="41" max="41" width="6.7109375" style="2" customWidth="1"/>
    <col min="42" max="42" width="14.00390625" style="9" customWidth="1"/>
    <col min="43" max="43" width="9.00390625" style="1" customWidth="1"/>
    <col min="44" max="16384" width="9.140625" style="1" customWidth="1"/>
  </cols>
  <sheetData>
    <row r="1" spans="1:43" ht="24" customHeight="1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14"/>
    </row>
    <row r="2" spans="1:43" ht="24.75" customHeight="1" thickBot="1">
      <c r="A2" s="87" t="s">
        <v>2</v>
      </c>
      <c r="B2" s="87" t="s">
        <v>0</v>
      </c>
      <c r="C2" s="88" t="s">
        <v>1</v>
      </c>
      <c r="D2" s="79" t="s">
        <v>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  <c r="Z2" s="81"/>
      <c r="AA2" s="81"/>
      <c r="AB2" s="81"/>
      <c r="AC2" s="81"/>
      <c r="AD2" s="20"/>
      <c r="AE2" s="76" t="s">
        <v>9</v>
      </c>
      <c r="AF2" s="72" t="s">
        <v>5</v>
      </c>
      <c r="AG2" s="73"/>
      <c r="AH2" s="73"/>
      <c r="AI2" s="73"/>
      <c r="AJ2" s="73"/>
      <c r="AK2" s="73"/>
      <c r="AL2" s="73"/>
      <c r="AM2" s="74"/>
      <c r="AN2" s="92" t="s">
        <v>40</v>
      </c>
      <c r="AO2" s="51" t="s">
        <v>6</v>
      </c>
      <c r="AP2" s="90" t="s">
        <v>7</v>
      </c>
      <c r="AQ2" s="48" t="s">
        <v>8</v>
      </c>
    </row>
    <row r="3" spans="1:43" ht="36" customHeight="1">
      <c r="A3" s="87"/>
      <c r="B3" s="87"/>
      <c r="C3" s="89"/>
      <c r="D3" s="54" t="s">
        <v>18</v>
      </c>
      <c r="E3" s="55"/>
      <c r="F3" s="55"/>
      <c r="G3" s="55"/>
      <c r="H3" s="55"/>
      <c r="I3" s="55"/>
      <c r="J3" s="56"/>
      <c r="K3" s="95" t="s">
        <v>11</v>
      </c>
      <c r="L3" s="57" t="s">
        <v>12</v>
      </c>
      <c r="M3" s="58"/>
      <c r="N3" s="58"/>
      <c r="O3" s="58"/>
      <c r="P3" s="58"/>
      <c r="Q3" s="59"/>
      <c r="R3" s="60" t="s">
        <v>26</v>
      </c>
      <c r="S3" s="61"/>
      <c r="T3" s="61"/>
      <c r="U3" s="62"/>
      <c r="V3" s="63" t="s">
        <v>31</v>
      </c>
      <c r="W3" s="64"/>
      <c r="X3" s="65"/>
      <c r="Y3" s="84" t="s">
        <v>32</v>
      </c>
      <c r="Z3" s="66" t="s">
        <v>33</v>
      </c>
      <c r="AA3" s="67"/>
      <c r="AB3" s="67"/>
      <c r="AC3" s="67"/>
      <c r="AD3" s="68"/>
      <c r="AE3" s="77"/>
      <c r="AF3" s="69" t="s">
        <v>41</v>
      </c>
      <c r="AG3" s="70"/>
      <c r="AH3" s="70"/>
      <c r="AI3" s="70"/>
      <c r="AJ3" s="71"/>
      <c r="AK3" s="60" t="s">
        <v>42</v>
      </c>
      <c r="AL3" s="61"/>
      <c r="AM3" s="62"/>
      <c r="AN3" s="93"/>
      <c r="AO3" s="52"/>
      <c r="AP3" s="91"/>
      <c r="AQ3" s="49"/>
    </row>
    <row r="4" spans="1:43" ht="187.5" customHeight="1" thickBot="1">
      <c r="A4" s="87"/>
      <c r="B4" s="87"/>
      <c r="C4" s="89"/>
      <c r="D4" s="15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26" t="s">
        <v>10</v>
      </c>
      <c r="J4" s="21" t="s">
        <v>19</v>
      </c>
      <c r="K4" s="96"/>
      <c r="L4" s="17" t="s">
        <v>20</v>
      </c>
      <c r="M4" s="18" t="s">
        <v>21</v>
      </c>
      <c r="N4" s="18" t="s">
        <v>22</v>
      </c>
      <c r="O4" s="18" t="s">
        <v>24</v>
      </c>
      <c r="P4" s="18" t="s">
        <v>23</v>
      </c>
      <c r="Q4" s="22" t="s">
        <v>25</v>
      </c>
      <c r="R4" s="19" t="s">
        <v>28</v>
      </c>
      <c r="S4" s="18" t="s">
        <v>29</v>
      </c>
      <c r="T4" s="18" t="s">
        <v>30</v>
      </c>
      <c r="U4" s="23" t="s">
        <v>27</v>
      </c>
      <c r="V4" s="19" t="s">
        <v>53</v>
      </c>
      <c r="W4" s="18" t="s">
        <v>54</v>
      </c>
      <c r="X4" s="24" t="s">
        <v>38</v>
      </c>
      <c r="Y4" s="85"/>
      <c r="Z4" s="12" t="s">
        <v>34</v>
      </c>
      <c r="AA4" s="12" t="s">
        <v>35</v>
      </c>
      <c r="AB4" s="12" t="s">
        <v>36</v>
      </c>
      <c r="AC4" s="12" t="s">
        <v>37</v>
      </c>
      <c r="AD4" s="25" t="s">
        <v>39</v>
      </c>
      <c r="AE4" s="78"/>
      <c r="AF4" s="19" t="s">
        <v>45</v>
      </c>
      <c r="AG4" s="18" t="s">
        <v>46</v>
      </c>
      <c r="AH4" s="18" t="s">
        <v>47</v>
      </c>
      <c r="AI4" s="18" t="s">
        <v>48</v>
      </c>
      <c r="AJ4" s="27" t="s">
        <v>43</v>
      </c>
      <c r="AK4" s="19" t="s">
        <v>49</v>
      </c>
      <c r="AL4" s="18" t="s">
        <v>50</v>
      </c>
      <c r="AM4" s="23" t="s">
        <v>44</v>
      </c>
      <c r="AN4" s="94"/>
      <c r="AO4" s="53"/>
      <c r="AP4" s="13"/>
      <c r="AQ4" s="50"/>
    </row>
    <row r="5" spans="1:43" s="29" customFormat="1" ht="18" customHeight="1">
      <c r="A5" s="47">
        <v>1</v>
      </c>
      <c r="B5" s="28">
        <v>569111</v>
      </c>
      <c r="C5" s="28" t="s">
        <v>51</v>
      </c>
      <c r="D5" s="30">
        <v>0</v>
      </c>
      <c r="E5" s="30">
        <v>4</v>
      </c>
      <c r="F5" s="30">
        <v>3</v>
      </c>
      <c r="G5" s="30">
        <v>3</v>
      </c>
      <c r="H5" s="30">
        <v>0</v>
      </c>
      <c r="I5" s="31">
        <f aca="true" t="shared" si="0" ref="I5:I25">IF(E5+F5+G5+H5&gt;7,7,E5+F5+G5+H5)</f>
        <v>7</v>
      </c>
      <c r="J5" s="32">
        <f aca="true" t="shared" si="1" ref="J5:J25">IF(D5+I5&gt;9,9,D5+I5)</f>
        <v>7</v>
      </c>
      <c r="K5" s="33">
        <v>1</v>
      </c>
      <c r="L5" s="34">
        <v>0</v>
      </c>
      <c r="M5" s="30">
        <v>0.8</v>
      </c>
      <c r="N5" s="30">
        <v>0</v>
      </c>
      <c r="O5" s="30">
        <v>1</v>
      </c>
      <c r="P5" s="30">
        <v>0</v>
      </c>
      <c r="Q5" s="35">
        <f aca="true" t="shared" si="2" ref="Q5:Q25">IF(L5+M5+N5+O5+P5&gt;1.5,1.5,L5+M5+N5+O5+P5)</f>
        <v>1.5</v>
      </c>
      <c r="R5" s="30">
        <v>0.5</v>
      </c>
      <c r="S5" s="30">
        <v>0</v>
      </c>
      <c r="T5" s="30">
        <v>0.5</v>
      </c>
      <c r="U5" s="36">
        <f aca="true" t="shared" si="3" ref="U5:U25">IF(R5+S5+T5&gt;1,1,R5+S5+T5)</f>
        <v>1</v>
      </c>
      <c r="V5" s="30">
        <v>1</v>
      </c>
      <c r="W5" s="30">
        <v>0.35</v>
      </c>
      <c r="X5" s="37">
        <f aca="true" t="shared" si="4" ref="X5:X25">IF(V5+W5&gt;1,1,V5+W5)</f>
        <v>1</v>
      </c>
      <c r="Y5" s="38">
        <v>1</v>
      </c>
      <c r="Z5" s="30">
        <v>0.25</v>
      </c>
      <c r="AA5" s="30">
        <v>0.75</v>
      </c>
      <c r="AB5" s="30">
        <v>1</v>
      </c>
      <c r="AC5" s="30">
        <v>0.25</v>
      </c>
      <c r="AD5" s="39">
        <f aca="true" t="shared" si="5" ref="AD5:AD25">IF(Z5+AC5+AA5+AB5&gt;2.5,2.5,AC5+Z5+AA5+AB5)</f>
        <v>2.25</v>
      </c>
      <c r="AE5" s="40">
        <f aca="true" t="shared" si="6" ref="AE5:AE25">IF(J5+K5+Q5+U5+X5+Y5+AD5&gt;17,17,J5+K5+Q5+U5+X5+Y5+AD5)</f>
        <v>14.75</v>
      </c>
      <c r="AF5" s="30">
        <v>0</v>
      </c>
      <c r="AG5" s="30">
        <v>2</v>
      </c>
      <c r="AH5" s="30">
        <v>1.5</v>
      </c>
      <c r="AI5" s="30">
        <v>0</v>
      </c>
      <c r="AJ5" s="41">
        <f aca="true" t="shared" si="7" ref="AJ5:AJ25">IF(AF5+AI5+AG5+AH5&gt;4,4,AI5+AF5+AG5+AH5)</f>
        <v>3.5</v>
      </c>
      <c r="AK5" s="30">
        <v>3.5</v>
      </c>
      <c r="AL5" s="30">
        <v>2</v>
      </c>
      <c r="AM5" s="36">
        <f aca="true" t="shared" si="8" ref="AM5:AM25">IF(AL5+AK5&gt;10,10,AL5+AK5)</f>
        <v>5.5</v>
      </c>
      <c r="AN5" s="42">
        <f aca="true" t="shared" si="9" ref="AN5:AN25">IF(AM5+AJ5&gt;14,14,AM5+AJ5)</f>
        <v>9</v>
      </c>
      <c r="AO5" s="43">
        <f aca="true" t="shared" si="10" ref="AO5:AO25">AE5+AN5</f>
        <v>23.75</v>
      </c>
      <c r="AP5" s="44"/>
      <c r="AQ5" s="45"/>
    </row>
    <row r="6" spans="1:43" s="29" customFormat="1" ht="18" customHeight="1">
      <c r="A6" s="47">
        <v>2</v>
      </c>
      <c r="B6" s="28">
        <v>559755</v>
      </c>
      <c r="C6" s="28" t="s">
        <v>51</v>
      </c>
      <c r="D6" s="30">
        <v>0</v>
      </c>
      <c r="E6" s="30">
        <v>4</v>
      </c>
      <c r="F6" s="30">
        <v>3</v>
      </c>
      <c r="G6" s="30">
        <v>3</v>
      </c>
      <c r="H6" s="30">
        <v>0</v>
      </c>
      <c r="I6" s="31">
        <f t="shared" si="0"/>
        <v>7</v>
      </c>
      <c r="J6" s="32">
        <f t="shared" si="1"/>
        <v>7</v>
      </c>
      <c r="K6" s="33">
        <v>1</v>
      </c>
      <c r="L6" s="34">
        <v>0</v>
      </c>
      <c r="M6" s="30">
        <v>0</v>
      </c>
      <c r="N6" s="30">
        <v>0</v>
      </c>
      <c r="O6" s="30">
        <v>0</v>
      </c>
      <c r="P6" s="30">
        <v>0</v>
      </c>
      <c r="Q6" s="35">
        <f t="shared" si="2"/>
        <v>0</v>
      </c>
      <c r="R6" s="30">
        <v>0</v>
      </c>
      <c r="S6" s="30">
        <v>0</v>
      </c>
      <c r="T6" s="30">
        <v>0.5</v>
      </c>
      <c r="U6" s="36">
        <f t="shared" si="3"/>
        <v>0.5</v>
      </c>
      <c r="V6" s="30">
        <v>0</v>
      </c>
      <c r="W6" s="30">
        <v>0.2</v>
      </c>
      <c r="X6" s="37">
        <f t="shared" si="4"/>
        <v>0.2</v>
      </c>
      <c r="Y6" s="38">
        <v>0</v>
      </c>
      <c r="Z6" s="30">
        <v>1</v>
      </c>
      <c r="AA6" s="30">
        <v>0</v>
      </c>
      <c r="AB6" s="30">
        <v>0</v>
      </c>
      <c r="AC6" s="30">
        <v>0</v>
      </c>
      <c r="AD6" s="39">
        <f t="shared" si="5"/>
        <v>1</v>
      </c>
      <c r="AE6" s="40">
        <f t="shared" si="6"/>
        <v>9.7</v>
      </c>
      <c r="AF6" s="30">
        <v>0</v>
      </c>
      <c r="AG6" s="30">
        <v>2</v>
      </c>
      <c r="AH6" s="30">
        <v>1.5</v>
      </c>
      <c r="AI6" s="30">
        <v>0</v>
      </c>
      <c r="AJ6" s="41">
        <f t="shared" si="7"/>
        <v>3.5</v>
      </c>
      <c r="AK6" s="30">
        <v>10</v>
      </c>
      <c r="AL6" s="30">
        <v>2</v>
      </c>
      <c r="AM6" s="36">
        <f t="shared" si="8"/>
        <v>10</v>
      </c>
      <c r="AN6" s="42">
        <f t="shared" si="9"/>
        <v>13.5</v>
      </c>
      <c r="AO6" s="43">
        <f t="shared" si="10"/>
        <v>23.2</v>
      </c>
      <c r="AP6" s="44"/>
      <c r="AQ6" s="45"/>
    </row>
    <row r="7" spans="1:43" s="29" customFormat="1" ht="18" customHeight="1">
      <c r="A7" s="47">
        <v>3</v>
      </c>
      <c r="B7" s="28">
        <v>579907</v>
      </c>
      <c r="C7" s="28" t="s">
        <v>51</v>
      </c>
      <c r="D7" s="30">
        <v>0</v>
      </c>
      <c r="E7" s="30">
        <v>4</v>
      </c>
      <c r="F7" s="30">
        <v>3</v>
      </c>
      <c r="G7" s="30">
        <v>3</v>
      </c>
      <c r="H7" s="30">
        <v>0</v>
      </c>
      <c r="I7" s="31">
        <f t="shared" si="0"/>
        <v>7</v>
      </c>
      <c r="J7" s="32">
        <f t="shared" si="1"/>
        <v>7</v>
      </c>
      <c r="K7" s="33">
        <v>1</v>
      </c>
      <c r="L7" s="34">
        <v>0</v>
      </c>
      <c r="M7" s="30">
        <v>0.8</v>
      </c>
      <c r="N7" s="30">
        <v>0</v>
      </c>
      <c r="O7" s="30">
        <v>1</v>
      </c>
      <c r="P7" s="30">
        <v>0</v>
      </c>
      <c r="Q7" s="35">
        <f t="shared" si="2"/>
        <v>1.5</v>
      </c>
      <c r="R7" s="30">
        <v>0</v>
      </c>
      <c r="S7" s="30">
        <v>0</v>
      </c>
      <c r="T7" s="30">
        <v>0</v>
      </c>
      <c r="U7" s="36">
        <f t="shared" si="3"/>
        <v>0</v>
      </c>
      <c r="V7" s="30">
        <v>0</v>
      </c>
      <c r="W7" s="30">
        <v>0</v>
      </c>
      <c r="X7" s="37">
        <f t="shared" si="4"/>
        <v>0</v>
      </c>
      <c r="Y7" s="38">
        <v>0</v>
      </c>
      <c r="Z7" s="30">
        <v>0</v>
      </c>
      <c r="AA7" s="30">
        <v>0.25</v>
      </c>
      <c r="AB7" s="30">
        <v>0</v>
      </c>
      <c r="AC7" s="30">
        <v>0</v>
      </c>
      <c r="AD7" s="39">
        <f t="shared" si="5"/>
        <v>0.25</v>
      </c>
      <c r="AE7" s="40">
        <f t="shared" si="6"/>
        <v>9.75</v>
      </c>
      <c r="AF7" s="30">
        <v>0</v>
      </c>
      <c r="AG7" s="30">
        <v>1.75</v>
      </c>
      <c r="AH7" s="30">
        <v>1.5</v>
      </c>
      <c r="AI7" s="30">
        <v>0</v>
      </c>
      <c r="AJ7" s="41">
        <f t="shared" si="7"/>
        <v>3.25</v>
      </c>
      <c r="AK7" s="30">
        <v>7</v>
      </c>
      <c r="AL7" s="30">
        <v>2</v>
      </c>
      <c r="AM7" s="36">
        <f t="shared" si="8"/>
        <v>9</v>
      </c>
      <c r="AN7" s="42">
        <f t="shared" si="9"/>
        <v>12.25</v>
      </c>
      <c r="AO7" s="43">
        <f t="shared" si="10"/>
        <v>22</v>
      </c>
      <c r="AP7" s="44"/>
      <c r="AQ7" s="45"/>
    </row>
    <row r="8" spans="1:43" s="29" customFormat="1" ht="18" customHeight="1">
      <c r="A8" s="47">
        <v>4</v>
      </c>
      <c r="B8" s="28">
        <v>567935</v>
      </c>
      <c r="C8" s="28" t="s">
        <v>51</v>
      </c>
      <c r="D8" s="30">
        <v>0</v>
      </c>
      <c r="E8" s="30">
        <v>4</v>
      </c>
      <c r="F8" s="30">
        <v>3</v>
      </c>
      <c r="G8" s="30">
        <v>3</v>
      </c>
      <c r="H8" s="30">
        <v>0</v>
      </c>
      <c r="I8" s="31">
        <f t="shared" si="0"/>
        <v>7</v>
      </c>
      <c r="J8" s="32">
        <f t="shared" si="1"/>
        <v>7</v>
      </c>
      <c r="K8" s="33">
        <v>1</v>
      </c>
      <c r="L8" s="34">
        <v>0</v>
      </c>
      <c r="M8" s="30">
        <v>0</v>
      </c>
      <c r="N8" s="30">
        <v>0</v>
      </c>
      <c r="O8" s="30">
        <v>1</v>
      </c>
      <c r="P8" s="30">
        <v>0</v>
      </c>
      <c r="Q8" s="35">
        <f t="shared" si="2"/>
        <v>1</v>
      </c>
      <c r="R8" s="30">
        <v>0</v>
      </c>
      <c r="S8" s="30">
        <v>0.5</v>
      </c>
      <c r="T8" s="30">
        <v>0</v>
      </c>
      <c r="U8" s="36">
        <f t="shared" si="3"/>
        <v>0.5</v>
      </c>
      <c r="V8" s="30">
        <v>0</v>
      </c>
      <c r="W8" s="30">
        <v>0</v>
      </c>
      <c r="X8" s="37">
        <f t="shared" si="4"/>
        <v>0</v>
      </c>
      <c r="Y8" s="38">
        <v>0</v>
      </c>
      <c r="Z8" s="30">
        <v>0</v>
      </c>
      <c r="AA8" s="30">
        <v>0</v>
      </c>
      <c r="AB8" s="30">
        <v>0.1</v>
      </c>
      <c r="AC8" s="30">
        <v>0</v>
      </c>
      <c r="AD8" s="39">
        <f t="shared" si="5"/>
        <v>0.1</v>
      </c>
      <c r="AE8" s="40">
        <f t="shared" si="6"/>
        <v>9.6</v>
      </c>
      <c r="AF8" s="30">
        <v>0</v>
      </c>
      <c r="AG8" s="30">
        <v>0</v>
      </c>
      <c r="AH8" s="30">
        <v>1.5</v>
      </c>
      <c r="AI8" s="30">
        <v>0</v>
      </c>
      <c r="AJ8" s="41">
        <f t="shared" si="7"/>
        <v>1.5</v>
      </c>
      <c r="AK8" s="30">
        <v>10</v>
      </c>
      <c r="AL8" s="30">
        <v>0</v>
      </c>
      <c r="AM8" s="36">
        <f t="shared" si="8"/>
        <v>10</v>
      </c>
      <c r="AN8" s="42">
        <f t="shared" si="9"/>
        <v>11.5</v>
      </c>
      <c r="AO8" s="43">
        <f t="shared" si="10"/>
        <v>21.1</v>
      </c>
      <c r="AP8" s="44"/>
      <c r="AQ8" s="45"/>
    </row>
    <row r="9" spans="1:43" s="29" customFormat="1" ht="18" customHeight="1">
      <c r="A9" s="47">
        <v>5</v>
      </c>
      <c r="B9" s="28">
        <v>596224</v>
      </c>
      <c r="C9" s="28" t="s">
        <v>51</v>
      </c>
      <c r="D9" s="30">
        <v>0</v>
      </c>
      <c r="E9" s="30">
        <v>4</v>
      </c>
      <c r="F9" s="30">
        <v>0</v>
      </c>
      <c r="G9" s="30">
        <v>3</v>
      </c>
      <c r="H9" s="30">
        <v>0</v>
      </c>
      <c r="I9" s="31">
        <f t="shared" si="0"/>
        <v>7</v>
      </c>
      <c r="J9" s="32">
        <f t="shared" si="1"/>
        <v>7</v>
      </c>
      <c r="K9" s="33">
        <v>0</v>
      </c>
      <c r="L9" s="34">
        <v>0</v>
      </c>
      <c r="M9" s="30">
        <v>0</v>
      </c>
      <c r="N9" s="30">
        <v>0</v>
      </c>
      <c r="O9" s="30">
        <v>1</v>
      </c>
      <c r="P9" s="30">
        <v>0.5</v>
      </c>
      <c r="Q9" s="35">
        <f t="shared" si="2"/>
        <v>1.5</v>
      </c>
      <c r="R9" s="30">
        <v>0</v>
      </c>
      <c r="S9" s="30">
        <v>0</v>
      </c>
      <c r="T9" s="30">
        <v>0.5</v>
      </c>
      <c r="U9" s="36">
        <f t="shared" si="3"/>
        <v>0.5</v>
      </c>
      <c r="V9" s="30">
        <v>0</v>
      </c>
      <c r="W9" s="30">
        <v>0</v>
      </c>
      <c r="X9" s="37">
        <f t="shared" si="4"/>
        <v>0</v>
      </c>
      <c r="Y9" s="38">
        <v>0</v>
      </c>
      <c r="Z9" s="30">
        <v>0.5</v>
      </c>
      <c r="AA9" s="30">
        <v>0</v>
      </c>
      <c r="AB9" s="30">
        <v>0</v>
      </c>
      <c r="AC9" s="30">
        <v>0</v>
      </c>
      <c r="AD9" s="39">
        <f t="shared" si="5"/>
        <v>0.5</v>
      </c>
      <c r="AE9" s="40">
        <f t="shared" si="6"/>
        <v>9.5</v>
      </c>
      <c r="AF9" s="30">
        <v>0</v>
      </c>
      <c r="AG9" s="30">
        <v>0</v>
      </c>
      <c r="AH9" s="30">
        <v>1.5</v>
      </c>
      <c r="AI9" s="30">
        <v>0</v>
      </c>
      <c r="AJ9" s="41">
        <f t="shared" si="7"/>
        <v>1.5</v>
      </c>
      <c r="AK9" s="30">
        <v>10</v>
      </c>
      <c r="AL9" s="30">
        <v>0</v>
      </c>
      <c r="AM9" s="36">
        <f t="shared" si="8"/>
        <v>10</v>
      </c>
      <c r="AN9" s="42">
        <f t="shared" si="9"/>
        <v>11.5</v>
      </c>
      <c r="AO9" s="43">
        <f t="shared" si="10"/>
        <v>21</v>
      </c>
      <c r="AP9" s="44"/>
      <c r="AQ9" s="45"/>
    </row>
    <row r="10" spans="1:43" s="29" customFormat="1" ht="18" customHeight="1">
      <c r="A10" s="47">
        <v>6</v>
      </c>
      <c r="B10" s="28">
        <v>606140</v>
      </c>
      <c r="C10" s="28" t="s">
        <v>51</v>
      </c>
      <c r="D10" s="30">
        <v>6</v>
      </c>
      <c r="E10" s="30">
        <v>4</v>
      </c>
      <c r="F10" s="30">
        <v>0</v>
      </c>
      <c r="G10" s="30">
        <v>3</v>
      </c>
      <c r="H10" s="30">
        <v>0</v>
      </c>
      <c r="I10" s="31">
        <f t="shared" si="0"/>
        <v>7</v>
      </c>
      <c r="J10" s="32">
        <f t="shared" si="1"/>
        <v>9</v>
      </c>
      <c r="K10" s="33">
        <v>1</v>
      </c>
      <c r="L10" s="34">
        <v>0</v>
      </c>
      <c r="M10" s="30">
        <v>0</v>
      </c>
      <c r="N10" s="30">
        <v>0</v>
      </c>
      <c r="O10" s="30">
        <v>0</v>
      </c>
      <c r="P10" s="30">
        <v>0</v>
      </c>
      <c r="Q10" s="35">
        <f t="shared" si="2"/>
        <v>0</v>
      </c>
      <c r="R10" s="30">
        <v>0</v>
      </c>
      <c r="S10" s="30">
        <v>0</v>
      </c>
      <c r="T10" s="30">
        <v>0</v>
      </c>
      <c r="U10" s="36">
        <f t="shared" si="3"/>
        <v>0</v>
      </c>
      <c r="V10" s="30">
        <v>1</v>
      </c>
      <c r="W10" s="30">
        <v>0</v>
      </c>
      <c r="X10" s="37">
        <f t="shared" si="4"/>
        <v>1</v>
      </c>
      <c r="Y10" s="38">
        <v>1</v>
      </c>
      <c r="Z10" s="30">
        <v>0</v>
      </c>
      <c r="AA10" s="30">
        <v>0.75</v>
      </c>
      <c r="AB10" s="30">
        <v>0.8</v>
      </c>
      <c r="AC10" s="30">
        <v>0</v>
      </c>
      <c r="AD10" s="39">
        <f t="shared" si="5"/>
        <v>1.55</v>
      </c>
      <c r="AE10" s="40">
        <f t="shared" si="6"/>
        <v>13.55</v>
      </c>
      <c r="AF10" s="30">
        <v>0</v>
      </c>
      <c r="AG10" s="30">
        <v>0</v>
      </c>
      <c r="AH10" s="30">
        <v>1.13</v>
      </c>
      <c r="AI10" s="30">
        <v>0</v>
      </c>
      <c r="AJ10" s="41">
        <f t="shared" si="7"/>
        <v>1.13</v>
      </c>
      <c r="AK10" s="30">
        <v>3.5</v>
      </c>
      <c r="AL10" s="30">
        <v>0</v>
      </c>
      <c r="AM10" s="36">
        <f t="shared" si="8"/>
        <v>3.5</v>
      </c>
      <c r="AN10" s="42">
        <f t="shared" si="9"/>
        <v>4.63</v>
      </c>
      <c r="AO10" s="43">
        <f t="shared" si="10"/>
        <v>18.18</v>
      </c>
      <c r="AP10" s="44"/>
      <c r="AQ10" s="45"/>
    </row>
    <row r="11" spans="1:43" s="29" customFormat="1" ht="18" customHeight="1">
      <c r="A11" s="47">
        <v>7</v>
      </c>
      <c r="B11" s="28">
        <v>603187</v>
      </c>
      <c r="C11" s="28" t="s">
        <v>51</v>
      </c>
      <c r="D11" s="30">
        <v>0</v>
      </c>
      <c r="E11" s="30">
        <v>4</v>
      </c>
      <c r="F11" s="30">
        <v>0</v>
      </c>
      <c r="G11" s="30">
        <v>0</v>
      </c>
      <c r="H11" s="30">
        <v>0</v>
      </c>
      <c r="I11" s="31">
        <f t="shared" si="0"/>
        <v>4</v>
      </c>
      <c r="J11" s="32">
        <f t="shared" si="1"/>
        <v>4</v>
      </c>
      <c r="K11" s="33">
        <v>1</v>
      </c>
      <c r="L11" s="34">
        <v>0</v>
      </c>
      <c r="M11" s="30">
        <v>0</v>
      </c>
      <c r="N11" s="30">
        <v>0</v>
      </c>
      <c r="O11" s="30">
        <v>0</v>
      </c>
      <c r="P11" s="30">
        <v>0</v>
      </c>
      <c r="Q11" s="35">
        <f t="shared" si="2"/>
        <v>0</v>
      </c>
      <c r="R11" s="30">
        <v>0</v>
      </c>
      <c r="S11" s="30">
        <v>0</v>
      </c>
      <c r="T11" s="30">
        <v>0.5</v>
      </c>
      <c r="U11" s="36">
        <f t="shared" si="3"/>
        <v>0.5</v>
      </c>
      <c r="V11" s="30">
        <v>0</v>
      </c>
      <c r="W11" s="30">
        <v>0</v>
      </c>
      <c r="X11" s="37">
        <f t="shared" si="4"/>
        <v>0</v>
      </c>
      <c r="Y11" s="38">
        <v>0</v>
      </c>
      <c r="Z11" s="30">
        <v>0.5</v>
      </c>
      <c r="AA11" s="30">
        <v>0.38</v>
      </c>
      <c r="AB11" s="30">
        <v>1</v>
      </c>
      <c r="AC11" s="30">
        <v>0</v>
      </c>
      <c r="AD11" s="39">
        <f t="shared" si="5"/>
        <v>1.88</v>
      </c>
      <c r="AE11" s="40">
        <f t="shared" si="6"/>
        <v>7.38</v>
      </c>
      <c r="AF11" s="30">
        <v>0</v>
      </c>
      <c r="AG11" s="30">
        <v>0</v>
      </c>
      <c r="AH11" s="30">
        <v>0.9</v>
      </c>
      <c r="AI11" s="30">
        <v>0</v>
      </c>
      <c r="AJ11" s="41">
        <f t="shared" si="7"/>
        <v>0.9</v>
      </c>
      <c r="AK11" s="30">
        <v>5.5</v>
      </c>
      <c r="AL11" s="30">
        <v>0</v>
      </c>
      <c r="AM11" s="36">
        <f t="shared" si="8"/>
        <v>5.5</v>
      </c>
      <c r="AN11" s="42">
        <f t="shared" si="9"/>
        <v>6.4</v>
      </c>
      <c r="AO11" s="43">
        <f t="shared" si="10"/>
        <v>13.780000000000001</v>
      </c>
      <c r="AP11" s="44"/>
      <c r="AQ11" s="45"/>
    </row>
    <row r="12" spans="1:43" s="29" customFormat="1" ht="18" customHeight="1">
      <c r="A12" s="47">
        <v>8</v>
      </c>
      <c r="B12" s="28">
        <v>560285</v>
      </c>
      <c r="C12" s="28" t="s">
        <v>52</v>
      </c>
      <c r="D12" s="30">
        <v>0</v>
      </c>
      <c r="E12" s="30">
        <v>4</v>
      </c>
      <c r="F12" s="30">
        <v>3</v>
      </c>
      <c r="G12" s="30">
        <v>3</v>
      </c>
      <c r="H12" s="30">
        <v>0</v>
      </c>
      <c r="I12" s="31">
        <f t="shared" si="0"/>
        <v>7</v>
      </c>
      <c r="J12" s="32">
        <f t="shared" si="1"/>
        <v>7</v>
      </c>
      <c r="K12" s="33">
        <v>1</v>
      </c>
      <c r="L12" s="34">
        <v>0</v>
      </c>
      <c r="M12" s="30">
        <v>0.8</v>
      </c>
      <c r="N12" s="30">
        <v>0</v>
      </c>
      <c r="O12" s="30">
        <v>1</v>
      </c>
      <c r="P12" s="30">
        <v>0</v>
      </c>
      <c r="Q12" s="35">
        <f t="shared" si="2"/>
        <v>1.5</v>
      </c>
      <c r="R12" s="30">
        <v>0</v>
      </c>
      <c r="S12" s="30">
        <v>0.5</v>
      </c>
      <c r="T12" s="30">
        <v>0.5</v>
      </c>
      <c r="U12" s="36">
        <f t="shared" si="3"/>
        <v>1</v>
      </c>
      <c r="V12" s="30">
        <v>0</v>
      </c>
      <c r="W12" s="30">
        <v>3.78</v>
      </c>
      <c r="X12" s="37">
        <f t="shared" si="4"/>
        <v>1</v>
      </c>
      <c r="Y12" s="38">
        <v>1</v>
      </c>
      <c r="Z12" s="30">
        <v>1</v>
      </c>
      <c r="AA12" s="30">
        <v>0</v>
      </c>
      <c r="AB12" s="30">
        <v>0.4</v>
      </c>
      <c r="AC12" s="30">
        <v>0.5</v>
      </c>
      <c r="AD12" s="39">
        <f t="shared" si="5"/>
        <v>1.9</v>
      </c>
      <c r="AE12" s="40">
        <f t="shared" si="6"/>
        <v>14.4</v>
      </c>
      <c r="AF12" s="30">
        <v>0</v>
      </c>
      <c r="AG12" s="30">
        <v>2</v>
      </c>
      <c r="AH12" s="30">
        <v>0</v>
      </c>
      <c r="AI12" s="30">
        <v>0.63</v>
      </c>
      <c r="AJ12" s="41">
        <f t="shared" si="7"/>
        <v>2.63</v>
      </c>
      <c r="AK12" s="30">
        <v>9.5</v>
      </c>
      <c r="AL12" s="30">
        <v>2</v>
      </c>
      <c r="AM12" s="36">
        <f t="shared" si="8"/>
        <v>10</v>
      </c>
      <c r="AN12" s="42">
        <f t="shared" si="9"/>
        <v>12.629999999999999</v>
      </c>
      <c r="AO12" s="43">
        <f t="shared" si="10"/>
        <v>27.03</v>
      </c>
      <c r="AP12" s="44"/>
      <c r="AQ12" s="45"/>
    </row>
    <row r="13" spans="1:43" s="29" customFormat="1" ht="18" customHeight="1">
      <c r="A13" s="47">
        <v>9</v>
      </c>
      <c r="B13" s="28">
        <v>568455</v>
      </c>
      <c r="C13" s="28" t="s">
        <v>52</v>
      </c>
      <c r="D13" s="30">
        <v>6</v>
      </c>
      <c r="E13" s="30">
        <v>4</v>
      </c>
      <c r="F13" s="30">
        <v>0</v>
      </c>
      <c r="G13" s="30">
        <v>3</v>
      </c>
      <c r="H13" s="30">
        <v>0</v>
      </c>
      <c r="I13" s="31">
        <f t="shared" si="0"/>
        <v>7</v>
      </c>
      <c r="J13" s="32">
        <f t="shared" si="1"/>
        <v>9</v>
      </c>
      <c r="K13" s="33">
        <v>1</v>
      </c>
      <c r="L13" s="34">
        <v>0</v>
      </c>
      <c r="M13" s="30">
        <v>0</v>
      </c>
      <c r="N13" s="30">
        <v>0</v>
      </c>
      <c r="O13" s="30">
        <v>1</v>
      </c>
      <c r="P13" s="30">
        <v>0</v>
      </c>
      <c r="Q13" s="35">
        <f t="shared" si="2"/>
        <v>1</v>
      </c>
      <c r="R13" s="30">
        <v>0</v>
      </c>
      <c r="S13" s="30">
        <v>0</v>
      </c>
      <c r="T13" s="30">
        <v>0.5</v>
      </c>
      <c r="U13" s="36">
        <f t="shared" si="3"/>
        <v>0.5</v>
      </c>
      <c r="V13" s="30">
        <v>0.5</v>
      </c>
      <c r="W13" s="30">
        <v>0.3</v>
      </c>
      <c r="X13" s="37">
        <f t="shared" si="4"/>
        <v>0.8</v>
      </c>
      <c r="Y13" s="38">
        <v>0</v>
      </c>
      <c r="Z13" s="30">
        <v>1</v>
      </c>
      <c r="AA13" s="30">
        <v>0.25</v>
      </c>
      <c r="AB13" s="30">
        <v>0.2</v>
      </c>
      <c r="AC13" s="30">
        <v>0</v>
      </c>
      <c r="AD13" s="39">
        <f t="shared" si="5"/>
        <v>1.45</v>
      </c>
      <c r="AE13" s="40">
        <f t="shared" si="6"/>
        <v>13.75</v>
      </c>
      <c r="AF13" s="30">
        <v>0</v>
      </c>
      <c r="AG13" s="30">
        <v>2</v>
      </c>
      <c r="AH13" s="30">
        <v>0.9</v>
      </c>
      <c r="AI13" s="30">
        <v>0.25</v>
      </c>
      <c r="AJ13" s="41">
        <f t="shared" si="7"/>
        <v>3.15</v>
      </c>
      <c r="AK13" s="30">
        <v>10</v>
      </c>
      <c r="AL13" s="30">
        <v>0</v>
      </c>
      <c r="AM13" s="36">
        <f t="shared" si="8"/>
        <v>10</v>
      </c>
      <c r="AN13" s="42">
        <f t="shared" si="9"/>
        <v>13.15</v>
      </c>
      <c r="AO13" s="43">
        <f t="shared" si="10"/>
        <v>26.9</v>
      </c>
      <c r="AP13" s="44"/>
      <c r="AQ13" s="45"/>
    </row>
    <row r="14" spans="1:43" s="29" customFormat="1" ht="18" customHeight="1">
      <c r="A14" s="47">
        <v>10</v>
      </c>
      <c r="B14" s="28">
        <v>553146</v>
      </c>
      <c r="C14" s="28" t="s">
        <v>52</v>
      </c>
      <c r="D14" s="30">
        <v>6</v>
      </c>
      <c r="E14" s="30">
        <v>4</v>
      </c>
      <c r="F14" s="30">
        <v>3</v>
      </c>
      <c r="G14" s="30">
        <v>3</v>
      </c>
      <c r="H14" s="30">
        <v>0</v>
      </c>
      <c r="I14" s="31">
        <f t="shared" si="0"/>
        <v>7</v>
      </c>
      <c r="J14" s="32">
        <f t="shared" si="1"/>
        <v>9</v>
      </c>
      <c r="K14" s="33">
        <v>1</v>
      </c>
      <c r="L14" s="34">
        <v>0</v>
      </c>
      <c r="M14" s="30">
        <v>0</v>
      </c>
      <c r="N14" s="30">
        <v>0</v>
      </c>
      <c r="O14" s="30">
        <v>1</v>
      </c>
      <c r="P14" s="30">
        <v>0</v>
      </c>
      <c r="Q14" s="35">
        <f t="shared" si="2"/>
        <v>1</v>
      </c>
      <c r="R14" s="30">
        <v>0</v>
      </c>
      <c r="S14" s="30">
        <v>0</v>
      </c>
      <c r="T14" s="30">
        <v>0.5</v>
      </c>
      <c r="U14" s="36">
        <f t="shared" si="3"/>
        <v>0.5</v>
      </c>
      <c r="V14" s="30">
        <v>1</v>
      </c>
      <c r="W14" s="30">
        <v>1</v>
      </c>
      <c r="X14" s="37">
        <f t="shared" si="4"/>
        <v>1</v>
      </c>
      <c r="Y14" s="38">
        <v>0</v>
      </c>
      <c r="Z14" s="30">
        <v>1</v>
      </c>
      <c r="AA14" s="30">
        <v>1</v>
      </c>
      <c r="AB14" s="30">
        <v>1</v>
      </c>
      <c r="AC14" s="30">
        <v>0</v>
      </c>
      <c r="AD14" s="39">
        <f t="shared" si="5"/>
        <v>2.5</v>
      </c>
      <c r="AE14" s="40">
        <f t="shared" si="6"/>
        <v>15</v>
      </c>
      <c r="AF14" s="30">
        <v>2.75</v>
      </c>
      <c r="AG14" s="30">
        <v>2</v>
      </c>
      <c r="AH14" s="30">
        <v>0</v>
      </c>
      <c r="AI14" s="30">
        <v>0</v>
      </c>
      <c r="AJ14" s="41">
        <f t="shared" si="7"/>
        <v>4</v>
      </c>
      <c r="AK14" s="30">
        <v>4.75</v>
      </c>
      <c r="AL14" s="30">
        <v>2</v>
      </c>
      <c r="AM14" s="36">
        <f t="shared" si="8"/>
        <v>6.75</v>
      </c>
      <c r="AN14" s="42">
        <f t="shared" si="9"/>
        <v>10.75</v>
      </c>
      <c r="AO14" s="43">
        <f t="shared" si="10"/>
        <v>25.75</v>
      </c>
      <c r="AP14" s="44"/>
      <c r="AQ14" s="45"/>
    </row>
    <row r="15" spans="1:43" s="29" customFormat="1" ht="18" customHeight="1">
      <c r="A15" s="47">
        <v>11</v>
      </c>
      <c r="B15" s="28">
        <v>562089</v>
      </c>
      <c r="C15" s="28" t="s">
        <v>52</v>
      </c>
      <c r="D15" s="30">
        <v>6</v>
      </c>
      <c r="E15" s="30">
        <v>4</v>
      </c>
      <c r="F15" s="30">
        <v>3</v>
      </c>
      <c r="G15" s="30">
        <v>3</v>
      </c>
      <c r="H15" s="30">
        <v>0</v>
      </c>
      <c r="I15" s="31">
        <f t="shared" si="0"/>
        <v>7</v>
      </c>
      <c r="J15" s="32">
        <f t="shared" si="1"/>
        <v>9</v>
      </c>
      <c r="K15" s="33">
        <v>1</v>
      </c>
      <c r="L15" s="34">
        <v>0</v>
      </c>
      <c r="M15" s="30">
        <v>0</v>
      </c>
      <c r="N15" s="30">
        <v>0</v>
      </c>
      <c r="O15" s="30">
        <v>0</v>
      </c>
      <c r="P15" s="30">
        <v>0</v>
      </c>
      <c r="Q15" s="35">
        <f t="shared" si="2"/>
        <v>0</v>
      </c>
      <c r="R15" s="30">
        <v>0</v>
      </c>
      <c r="S15" s="30">
        <v>0</v>
      </c>
      <c r="T15" s="30">
        <v>0.5</v>
      </c>
      <c r="U15" s="36">
        <f t="shared" si="3"/>
        <v>0.5</v>
      </c>
      <c r="V15" s="30">
        <v>3.5</v>
      </c>
      <c r="W15" s="30">
        <v>164.8</v>
      </c>
      <c r="X15" s="37">
        <f t="shared" si="4"/>
        <v>1</v>
      </c>
      <c r="Y15" s="38">
        <v>1</v>
      </c>
      <c r="Z15" s="30">
        <v>1</v>
      </c>
      <c r="AA15" s="30">
        <v>0.25</v>
      </c>
      <c r="AB15" s="30">
        <v>1</v>
      </c>
      <c r="AC15" s="30">
        <v>0.5</v>
      </c>
      <c r="AD15" s="39">
        <f t="shared" si="5"/>
        <v>2.5</v>
      </c>
      <c r="AE15" s="40">
        <f t="shared" si="6"/>
        <v>15</v>
      </c>
      <c r="AF15" s="30">
        <v>0</v>
      </c>
      <c r="AG15" s="30">
        <v>2</v>
      </c>
      <c r="AH15" s="30">
        <v>1.5</v>
      </c>
      <c r="AI15" s="30">
        <v>0</v>
      </c>
      <c r="AJ15" s="41">
        <f t="shared" si="7"/>
        <v>3.5</v>
      </c>
      <c r="AK15" s="30">
        <v>5.25</v>
      </c>
      <c r="AL15" s="30">
        <v>2</v>
      </c>
      <c r="AM15" s="36">
        <f t="shared" si="8"/>
        <v>7.25</v>
      </c>
      <c r="AN15" s="42">
        <f t="shared" si="9"/>
        <v>10.75</v>
      </c>
      <c r="AO15" s="43">
        <f t="shared" si="10"/>
        <v>25.75</v>
      </c>
      <c r="AP15" s="44"/>
      <c r="AQ15" s="45"/>
    </row>
    <row r="16" spans="1:43" s="29" customFormat="1" ht="18" customHeight="1">
      <c r="A16" s="47">
        <v>12</v>
      </c>
      <c r="B16" s="28">
        <v>562190</v>
      </c>
      <c r="C16" s="28" t="s">
        <v>52</v>
      </c>
      <c r="D16" s="30">
        <v>6</v>
      </c>
      <c r="E16" s="30">
        <v>4</v>
      </c>
      <c r="F16" s="30">
        <v>3</v>
      </c>
      <c r="G16" s="30">
        <v>0</v>
      </c>
      <c r="H16" s="30">
        <v>0</v>
      </c>
      <c r="I16" s="31">
        <f t="shared" si="0"/>
        <v>7</v>
      </c>
      <c r="J16" s="32">
        <f t="shared" si="1"/>
        <v>9</v>
      </c>
      <c r="K16" s="33">
        <v>1</v>
      </c>
      <c r="L16" s="34">
        <v>0</v>
      </c>
      <c r="M16" s="30">
        <v>0</v>
      </c>
      <c r="N16" s="30">
        <v>0</v>
      </c>
      <c r="O16" s="30">
        <v>0</v>
      </c>
      <c r="P16" s="30">
        <v>0</v>
      </c>
      <c r="Q16" s="35">
        <f t="shared" si="2"/>
        <v>0</v>
      </c>
      <c r="R16" s="30">
        <v>0.5</v>
      </c>
      <c r="S16" s="30">
        <v>0</v>
      </c>
      <c r="T16" s="30">
        <v>0.5</v>
      </c>
      <c r="U16" s="36">
        <f t="shared" si="3"/>
        <v>1</v>
      </c>
      <c r="V16" s="30">
        <v>3</v>
      </c>
      <c r="W16" s="30">
        <v>2.73</v>
      </c>
      <c r="X16" s="37">
        <f t="shared" si="4"/>
        <v>1</v>
      </c>
      <c r="Y16" s="38">
        <v>1</v>
      </c>
      <c r="Z16" s="30">
        <v>1</v>
      </c>
      <c r="AA16" s="30">
        <v>1</v>
      </c>
      <c r="AB16" s="30">
        <v>1</v>
      </c>
      <c r="AC16" s="30">
        <v>0</v>
      </c>
      <c r="AD16" s="39">
        <f t="shared" si="5"/>
        <v>2.5</v>
      </c>
      <c r="AE16" s="40">
        <f t="shared" si="6"/>
        <v>15.5</v>
      </c>
      <c r="AF16" s="30">
        <v>0</v>
      </c>
      <c r="AG16" s="30">
        <v>2</v>
      </c>
      <c r="AH16" s="30">
        <v>0</v>
      </c>
      <c r="AI16" s="30">
        <v>0</v>
      </c>
      <c r="AJ16" s="41">
        <f t="shared" si="7"/>
        <v>2</v>
      </c>
      <c r="AK16" s="30">
        <v>5.5</v>
      </c>
      <c r="AL16" s="30">
        <v>2</v>
      </c>
      <c r="AM16" s="36">
        <f t="shared" si="8"/>
        <v>7.5</v>
      </c>
      <c r="AN16" s="42">
        <f t="shared" si="9"/>
        <v>9.5</v>
      </c>
      <c r="AO16" s="43">
        <f t="shared" si="10"/>
        <v>25</v>
      </c>
      <c r="AP16" s="44"/>
      <c r="AQ16" s="45"/>
    </row>
    <row r="17" spans="1:43" s="29" customFormat="1" ht="18" customHeight="1">
      <c r="A17" s="47">
        <v>13</v>
      </c>
      <c r="B17" s="28">
        <v>586585</v>
      </c>
      <c r="C17" s="28" t="s">
        <v>52</v>
      </c>
      <c r="D17" s="30">
        <v>6</v>
      </c>
      <c r="E17" s="30">
        <v>4</v>
      </c>
      <c r="F17" s="30">
        <v>0</v>
      </c>
      <c r="G17" s="30">
        <v>0</v>
      </c>
      <c r="H17" s="30">
        <v>0</v>
      </c>
      <c r="I17" s="31">
        <f t="shared" si="0"/>
        <v>4</v>
      </c>
      <c r="J17" s="32">
        <f t="shared" si="1"/>
        <v>9</v>
      </c>
      <c r="K17" s="33">
        <v>1</v>
      </c>
      <c r="L17" s="34">
        <v>0</v>
      </c>
      <c r="M17" s="30">
        <v>0</v>
      </c>
      <c r="N17" s="30">
        <v>0</v>
      </c>
      <c r="O17" s="30">
        <v>1</v>
      </c>
      <c r="P17" s="30">
        <v>0</v>
      </c>
      <c r="Q17" s="35">
        <f t="shared" si="2"/>
        <v>1</v>
      </c>
      <c r="R17" s="30">
        <v>0</v>
      </c>
      <c r="S17" s="30">
        <v>0</v>
      </c>
      <c r="T17" s="30">
        <v>0.5</v>
      </c>
      <c r="U17" s="36">
        <f t="shared" si="3"/>
        <v>0.5</v>
      </c>
      <c r="V17" s="30">
        <v>0</v>
      </c>
      <c r="W17" s="30">
        <v>0.08</v>
      </c>
      <c r="X17" s="37">
        <f t="shared" si="4"/>
        <v>0.08</v>
      </c>
      <c r="Y17" s="38">
        <v>0</v>
      </c>
      <c r="Z17" s="30">
        <v>0</v>
      </c>
      <c r="AA17" s="30">
        <v>1</v>
      </c>
      <c r="AB17" s="30">
        <v>1</v>
      </c>
      <c r="AC17" s="30">
        <v>0.5</v>
      </c>
      <c r="AD17" s="39">
        <f t="shared" si="5"/>
        <v>2.5</v>
      </c>
      <c r="AE17" s="40">
        <f t="shared" si="6"/>
        <v>14.08</v>
      </c>
      <c r="AF17" s="30">
        <v>0</v>
      </c>
      <c r="AG17" s="30">
        <v>2</v>
      </c>
      <c r="AH17" s="30">
        <v>0.68</v>
      </c>
      <c r="AI17" s="30">
        <v>0</v>
      </c>
      <c r="AJ17" s="41">
        <f t="shared" si="7"/>
        <v>2.68</v>
      </c>
      <c r="AK17" s="30">
        <v>7.5</v>
      </c>
      <c r="AL17" s="30">
        <v>0</v>
      </c>
      <c r="AM17" s="36">
        <f t="shared" si="8"/>
        <v>7.5</v>
      </c>
      <c r="AN17" s="42">
        <f t="shared" si="9"/>
        <v>10.18</v>
      </c>
      <c r="AO17" s="43">
        <f t="shared" si="10"/>
        <v>24.259999999999998</v>
      </c>
      <c r="AP17" s="44"/>
      <c r="AQ17" s="45"/>
    </row>
    <row r="18" spans="1:43" s="29" customFormat="1" ht="18" customHeight="1">
      <c r="A18" s="47">
        <v>14</v>
      </c>
      <c r="B18" s="28">
        <v>561126</v>
      </c>
      <c r="C18" s="28" t="s">
        <v>52</v>
      </c>
      <c r="D18" s="30">
        <v>6</v>
      </c>
      <c r="E18" s="30">
        <v>4</v>
      </c>
      <c r="F18" s="30">
        <v>0</v>
      </c>
      <c r="G18" s="30">
        <v>3</v>
      </c>
      <c r="H18" s="30">
        <v>0</v>
      </c>
      <c r="I18" s="31">
        <f t="shared" si="0"/>
        <v>7</v>
      </c>
      <c r="J18" s="32">
        <f t="shared" si="1"/>
        <v>9</v>
      </c>
      <c r="K18" s="33">
        <v>1</v>
      </c>
      <c r="L18" s="34">
        <v>0</v>
      </c>
      <c r="M18" s="30">
        <v>0</v>
      </c>
      <c r="N18" s="30">
        <v>0</v>
      </c>
      <c r="O18" s="30">
        <v>0</v>
      </c>
      <c r="P18" s="30">
        <v>0</v>
      </c>
      <c r="Q18" s="35">
        <f t="shared" si="2"/>
        <v>0</v>
      </c>
      <c r="R18" s="30">
        <v>0</v>
      </c>
      <c r="S18" s="30">
        <v>0</v>
      </c>
      <c r="T18" s="30">
        <v>0.5</v>
      </c>
      <c r="U18" s="36">
        <f t="shared" si="3"/>
        <v>0.5</v>
      </c>
      <c r="V18" s="30">
        <v>0</v>
      </c>
      <c r="W18" s="30">
        <v>1</v>
      </c>
      <c r="X18" s="37">
        <f t="shared" si="4"/>
        <v>1</v>
      </c>
      <c r="Y18" s="38">
        <v>0</v>
      </c>
      <c r="Z18" s="30">
        <v>0.25</v>
      </c>
      <c r="AA18" s="30">
        <v>0</v>
      </c>
      <c r="AB18" s="30">
        <v>0</v>
      </c>
      <c r="AC18" s="30">
        <v>0</v>
      </c>
      <c r="AD18" s="39">
        <f t="shared" si="5"/>
        <v>0.25</v>
      </c>
      <c r="AE18" s="40">
        <f t="shared" si="6"/>
        <v>11.75</v>
      </c>
      <c r="AF18" s="30">
        <v>0</v>
      </c>
      <c r="AG18" s="30">
        <v>2</v>
      </c>
      <c r="AH18" s="30">
        <v>0.525</v>
      </c>
      <c r="AI18" s="30">
        <v>0</v>
      </c>
      <c r="AJ18" s="41">
        <f t="shared" si="7"/>
        <v>2.525</v>
      </c>
      <c r="AK18" s="30">
        <v>7.75</v>
      </c>
      <c r="AL18" s="30">
        <v>2</v>
      </c>
      <c r="AM18" s="36">
        <f t="shared" si="8"/>
        <v>9.75</v>
      </c>
      <c r="AN18" s="42">
        <f t="shared" si="9"/>
        <v>12.275</v>
      </c>
      <c r="AO18" s="43">
        <f t="shared" si="10"/>
        <v>24.025</v>
      </c>
      <c r="AP18" s="44"/>
      <c r="AQ18" s="45"/>
    </row>
    <row r="19" spans="1:43" s="29" customFormat="1" ht="18" customHeight="1">
      <c r="A19" s="47">
        <v>15</v>
      </c>
      <c r="B19" s="28">
        <v>575532</v>
      </c>
      <c r="C19" s="28" t="s">
        <v>52</v>
      </c>
      <c r="D19" s="30">
        <v>6</v>
      </c>
      <c r="E19" s="30">
        <v>4</v>
      </c>
      <c r="F19" s="30">
        <v>0</v>
      </c>
      <c r="G19" s="30">
        <v>3</v>
      </c>
      <c r="H19" s="30">
        <v>0</v>
      </c>
      <c r="I19" s="31">
        <f t="shared" si="0"/>
        <v>7</v>
      </c>
      <c r="J19" s="32">
        <f t="shared" si="1"/>
        <v>9</v>
      </c>
      <c r="K19" s="33">
        <v>1</v>
      </c>
      <c r="L19" s="34">
        <v>0</v>
      </c>
      <c r="M19" s="30">
        <v>0</v>
      </c>
      <c r="N19" s="30">
        <v>0</v>
      </c>
      <c r="O19" s="30">
        <v>1</v>
      </c>
      <c r="P19" s="30">
        <v>0</v>
      </c>
      <c r="Q19" s="35">
        <f t="shared" si="2"/>
        <v>1</v>
      </c>
      <c r="R19" s="30">
        <v>0</v>
      </c>
      <c r="S19" s="30">
        <v>0.5</v>
      </c>
      <c r="T19" s="30">
        <v>0.5</v>
      </c>
      <c r="U19" s="36">
        <f t="shared" si="3"/>
        <v>1</v>
      </c>
      <c r="V19" s="30">
        <v>1.5</v>
      </c>
      <c r="W19" s="30">
        <v>1</v>
      </c>
      <c r="X19" s="37">
        <f t="shared" si="4"/>
        <v>1</v>
      </c>
      <c r="Y19" s="38">
        <v>1</v>
      </c>
      <c r="Z19" s="30">
        <v>0.5</v>
      </c>
      <c r="AA19" s="30">
        <v>1</v>
      </c>
      <c r="AB19" s="30">
        <v>1</v>
      </c>
      <c r="AC19" s="30">
        <v>0.25</v>
      </c>
      <c r="AD19" s="39">
        <f t="shared" si="5"/>
        <v>2.5</v>
      </c>
      <c r="AE19" s="40">
        <f t="shared" si="6"/>
        <v>16.5</v>
      </c>
      <c r="AF19" s="30">
        <v>0</v>
      </c>
      <c r="AG19" s="30">
        <v>2</v>
      </c>
      <c r="AH19" s="30">
        <v>0.3</v>
      </c>
      <c r="AI19" s="30">
        <v>0.81</v>
      </c>
      <c r="AJ19" s="41">
        <f t="shared" si="7"/>
        <v>3.11</v>
      </c>
      <c r="AK19" s="30">
        <v>2.25</v>
      </c>
      <c r="AL19" s="30">
        <v>2</v>
      </c>
      <c r="AM19" s="36">
        <f t="shared" si="8"/>
        <v>4.25</v>
      </c>
      <c r="AN19" s="42">
        <f t="shared" si="9"/>
        <v>7.359999999999999</v>
      </c>
      <c r="AO19" s="43">
        <f t="shared" si="10"/>
        <v>23.86</v>
      </c>
      <c r="AP19" s="44"/>
      <c r="AQ19" s="45"/>
    </row>
    <row r="20" spans="1:43" s="29" customFormat="1" ht="18" customHeight="1">
      <c r="A20" s="47">
        <v>16</v>
      </c>
      <c r="B20" s="28">
        <v>564897</v>
      </c>
      <c r="C20" s="28" t="s">
        <v>52</v>
      </c>
      <c r="D20" s="30">
        <v>0</v>
      </c>
      <c r="E20" s="30">
        <v>4</v>
      </c>
      <c r="F20" s="30">
        <v>3</v>
      </c>
      <c r="G20" s="30">
        <v>3</v>
      </c>
      <c r="H20" s="30">
        <v>2</v>
      </c>
      <c r="I20" s="31">
        <f t="shared" si="0"/>
        <v>7</v>
      </c>
      <c r="J20" s="32">
        <f t="shared" si="1"/>
        <v>7</v>
      </c>
      <c r="K20" s="33">
        <v>1</v>
      </c>
      <c r="L20" s="34">
        <v>0</v>
      </c>
      <c r="M20" s="30">
        <v>0</v>
      </c>
      <c r="N20" s="30">
        <v>0</v>
      </c>
      <c r="O20" s="30">
        <v>1</v>
      </c>
      <c r="P20" s="30">
        <v>0</v>
      </c>
      <c r="Q20" s="35">
        <f t="shared" si="2"/>
        <v>1</v>
      </c>
      <c r="R20" s="30">
        <v>0</v>
      </c>
      <c r="S20" s="30">
        <v>0.5</v>
      </c>
      <c r="T20" s="30">
        <v>0.5</v>
      </c>
      <c r="U20" s="36">
        <f t="shared" si="3"/>
        <v>1</v>
      </c>
      <c r="V20" s="30">
        <v>0</v>
      </c>
      <c r="W20" s="30">
        <v>1</v>
      </c>
      <c r="X20" s="37">
        <f t="shared" si="4"/>
        <v>1</v>
      </c>
      <c r="Y20" s="38">
        <v>0</v>
      </c>
      <c r="Z20" s="30">
        <v>1</v>
      </c>
      <c r="AA20" s="30">
        <v>1</v>
      </c>
      <c r="AB20" s="30">
        <v>1</v>
      </c>
      <c r="AC20" s="30">
        <v>0</v>
      </c>
      <c r="AD20" s="39">
        <f t="shared" si="5"/>
        <v>2.5</v>
      </c>
      <c r="AE20" s="40">
        <f t="shared" si="6"/>
        <v>13.5</v>
      </c>
      <c r="AF20" s="30">
        <v>0</v>
      </c>
      <c r="AG20" s="30">
        <v>2</v>
      </c>
      <c r="AH20" s="30">
        <v>0</v>
      </c>
      <c r="AI20" s="30">
        <v>0</v>
      </c>
      <c r="AJ20" s="41">
        <f t="shared" si="7"/>
        <v>2</v>
      </c>
      <c r="AK20" s="30">
        <v>4.5</v>
      </c>
      <c r="AL20" s="30">
        <v>2</v>
      </c>
      <c r="AM20" s="36">
        <f t="shared" si="8"/>
        <v>6.5</v>
      </c>
      <c r="AN20" s="42">
        <f t="shared" si="9"/>
        <v>8.5</v>
      </c>
      <c r="AO20" s="43">
        <f t="shared" si="10"/>
        <v>22</v>
      </c>
      <c r="AP20" s="44"/>
      <c r="AQ20" s="45"/>
    </row>
    <row r="21" spans="1:43" s="29" customFormat="1" ht="18" customHeight="1">
      <c r="A21" s="47">
        <v>17</v>
      </c>
      <c r="B21" s="28">
        <v>599828</v>
      </c>
      <c r="C21" s="28" t="s">
        <v>52</v>
      </c>
      <c r="D21" s="30">
        <v>0</v>
      </c>
      <c r="E21" s="30">
        <v>4</v>
      </c>
      <c r="F21" s="30">
        <v>0</v>
      </c>
      <c r="G21" s="30">
        <v>0</v>
      </c>
      <c r="H21" s="30">
        <v>2</v>
      </c>
      <c r="I21" s="31">
        <f t="shared" si="0"/>
        <v>6</v>
      </c>
      <c r="J21" s="32">
        <f t="shared" si="1"/>
        <v>6</v>
      </c>
      <c r="K21" s="33">
        <v>1</v>
      </c>
      <c r="L21" s="34">
        <v>0</v>
      </c>
      <c r="M21" s="30">
        <v>0</v>
      </c>
      <c r="N21" s="30">
        <v>0</v>
      </c>
      <c r="O21" s="30">
        <v>1</v>
      </c>
      <c r="P21" s="30">
        <v>0.5</v>
      </c>
      <c r="Q21" s="35">
        <f t="shared" si="2"/>
        <v>1.5</v>
      </c>
      <c r="R21" s="30">
        <v>0</v>
      </c>
      <c r="S21" s="30">
        <v>0.5</v>
      </c>
      <c r="T21" s="30">
        <v>0.5</v>
      </c>
      <c r="U21" s="36">
        <f t="shared" si="3"/>
        <v>1</v>
      </c>
      <c r="V21" s="30">
        <v>0</v>
      </c>
      <c r="W21" s="30">
        <v>0</v>
      </c>
      <c r="X21" s="37">
        <f t="shared" si="4"/>
        <v>0</v>
      </c>
      <c r="Y21" s="38">
        <v>0</v>
      </c>
      <c r="Z21" s="30">
        <v>0</v>
      </c>
      <c r="AA21" s="30">
        <v>0</v>
      </c>
      <c r="AB21" s="30">
        <v>0.2</v>
      </c>
      <c r="AC21" s="30">
        <v>0</v>
      </c>
      <c r="AD21" s="39">
        <f t="shared" si="5"/>
        <v>0.2</v>
      </c>
      <c r="AE21" s="40">
        <f t="shared" si="6"/>
        <v>9.7</v>
      </c>
      <c r="AF21" s="30">
        <v>0</v>
      </c>
      <c r="AG21" s="30">
        <v>2</v>
      </c>
      <c r="AH21" s="30">
        <v>0.53</v>
      </c>
      <c r="AI21" s="30">
        <v>0</v>
      </c>
      <c r="AJ21" s="41">
        <f t="shared" si="7"/>
        <v>2.5300000000000002</v>
      </c>
      <c r="AK21" s="30">
        <v>9.25</v>
      </c>
      <c r="AL21" s="30">
        <v>0</v>
      </c>
      <c r="AM21" s="36">
        <f t="shared" si="8"/>
        <v>9.25</v>
      </c>
      <c r="AN21" s="42">
        <f t="shared" si="9"/>
        <v>11.780000000000001</v>
      </c>
      <c r="AO21" s="43">
        <f t="shared" si="10"/>
        <v>21.48</v>
      </c>
      <c r="AP21" s="44"/>
      <c r="AQ21" s="45"/>
    </row>
    <row r="22" spans="1:43" s="29" customFormat="1" ht="18" customHeight="1">
      <c r="A22" s="47">
        <v>18</v>
      </c>
      <c r="B22" s="28">
        <v>586662</v>
      </c>
      <c r="C22" s="28" t="s">
        <v>52</v>
      </c>
      <c r="D22" s="30">
        <v>0</v>
      </c>
      <c r="E22" s="30">
        <v>4</v>
      </c>
      <c r="F22" s="30">
        <v>3</v>
      </c>
      <c r="G22" s="30">
        <v>0</v>
      </c>
      <c r="H22" s="30">
        <v>0</v>
      </c>
      <c r="I22" s="31">
        <f t="shared" si="0"/>
        <v>7</v>
      </c>
      <c r="J22" s="32">
        <f t="shared" si="1"/>
        <v>7</v>
      </c>
      <c r="K22" s="33">
        <v>1</v>
      </c>
      <c r="L22" s="34">
        <v>0</v>
      </c>
      <c r="M22" s="30">
        <v>0</v>
      </c>
      <c r="N22" s="30">
        <v>0.4</v>
      </c>
      <c r="O22" s="30">
        <v>1</v>
      </c>
      <c r="P22" s="30">
        <v>0</v>
      </c>
      <c r="Q22" s="35">
        <f t="shared" si="2"/>
        <v>1.4</v>
      </c>
      <c r="R22" s="30">
        <v>0</v>
      </c>
      <c r="S22" s="30">
        <v>0</v>
      </c>
      <c r="T22" s="30">
        <v>0.5</v>
      </c>
      <c r="U22" s="36">
        <f t="shared" si="3"/>
        <v>0.5</v>
      </c>
      <c r="V22" s="30">
        <v>0</v>
      </c>
      <c r="W22" s="30">
        <v>0</v>
      </c>
      <c r="X22" s="37">
        <f t="shared" si="4"/>
        <v>0</v>
      </c>
      <c r="Y22" s="38">
        <v>0</v>
      </c>
      <c r="Z22" s="30">
        <v>0</v>
      </c>
      <c r="AA22" s="30">
        <v>0.25</v>
      </c>
      <c r="AB22" s="30">
        <v>0.7</v>
      </c>
      <c r="AC22" s="30">
        <v>0</v>
      </c>
      <c r="AD22" s="39">
        <f t="shared" si="5"/>
        <v>0.95</v>
      </c>
      <c r="AE22" s="40">
        <f t="shared" si="6"/>
        <v>10.85</v>
      </c>
      <c r="AF22" s="30">
        <v>0</v>
      </c>
      <c r="AG22" s="30">
        <v>2</v>
      </c>
      <c r="AH22" s="30">
        <v>0.53</v>
      </c>
      <c r="AI22" s="30">
        <v>0.25</v>
      </c>
      <c r="AJ22" s="41">
        <f t="shared" si="7"/>
        <v>2.7800000000000002</v>
      </c>
      <c r="AK22" s="30">
        <v>7.5</v>
      </c>
      <c r="AL22" s="30">
        <v>0</v>
      </c>
      <c r="AM22" s="36">
        <f t="shared" si="8"/>
        <v>7.5</v>
      </c>
      <c r="AN22" s="42">
        <f t="shared" si="9"/>
        <v>10.280000000000001</v>
      </c>
      <c r="AO22" s="43">
        <f t="shared" si="10"/>
        <v>21.130000000000003</v>
      </c>
      <c r="AP22" s="44"/>
      <c r="AQ22" s="45"/>
    </row>
    <row r="23" spans="1:43" s="29" customFormat="1" ht="18" customHeight="1">
      <c r="A23" s="47">
        <v>19</v>
      </c>
      <c r="B23" s="28">
        <v>550333</v>
      </c>
      <c r="C23" s="28" t="s">
        <v>52</v>
      </c>
      <c r="D23" s="30">
        <v>6</v>
      </c>
      <c r="E23" s="30">
        <v>4</v>
      </c>
      <c r="F23" s="30">
        <v>0</v>
      </c>
      <c r="G23" s="30">
        <v>3</v>
      </c>
      <c r="H23" s="30">
        <v>2</v>
      </c>
      <c r="I23" s="31">
        <f t="shared" si="0"/>
        <v>7</v>
      </c>
      <c r="J23" s="32">
        <f t="shared" si="1"/>
        <v>9</v>
      </c>
      <c r="K23" s="33">
        <v>0</v>
      </c>
      <c r="L23" s="34">
        <v>0</v>
      </c>
      <c r="M23" s="30">
        <v>0</v>
      </c>
      <c r="N23" s="30">
        <v>0</v>
      </c>
      <c r="O23" s="30">
        <v>0</v>
      </c>
      <c r="P23" s="30">
        <v>0</v>
      </c>
      <c r="Q23" s="35">
        <f t="shared" si="2"/>
        <v>0</v>
      </c>
      <c r="R23" s="30">
        <v>0</v>
      </c>
      <c r="S23" s="30">
        <v>0</v>
      </c>
      <c r="T23" s="30">
        <v>0.5</v>
      </c>
      <c r="U23" s="36">
        <f t="shared" si="3"/>
        <v>0.5</v>
      </c>
      <c r="V23" s="30">
        <v>6</v>
      </c>
      <c r="W23" s="30">
        <v>3.1</v>
      </c>
      <c r="X23" s="37">
        <f t="shared" si="4"/>
        <v>1</v>
      </c>
      <c r="Y23" s="38">
        <v>1</v>
      </c>
      <c r="Z23" s="30">
        <v>0.5</v>
      </c>
      <c r="AA23" s="30">
        <v>1</v>
      </c>
      <c r="AB23" s="30">
        <v>1</v>
      </c>
      <c r="AC23" s="30">
        <v>0.25</v>
      </c>
      <c r="AD23" s="39">
        <f t="shared" si="5"/>
        <v>2.5</v>
      </c>
      <c r="AE23" s="40">
        <f t="shared" si="6"/>
        <v>14</v>
      </c>
      <c r="AF23" s="30">
        <v>0</v>
      </c>
      <c r="AG23" s="30">
        <v>2</v>
      </c>
      <c r="AH23" s="30">
        <v>0.3</v>
      </c>
      <c r="AI23" s="30">
        <v>0.38</v>
      </c>
      <c r="AJ23" s="41">
        <f t="shared" si="7"/>
        <v>2.6799999999999997</v>
      </c>
      <c r="AK23" s="30">
        <v>2</v>
      </c>
      <c r="AL23" s="30">
        <v>2</v>
      </c>
      <c r="AM23" s="36">
        <f t="shared" si="8"/>
        <v>4</v>
      </c>
      <c r="AN23" s="42">
        <f t="shared" si="9"/>
        <v>6.68</v>
      </c>
      <c r="AO23" s="43">
        <f t="shared" si="10"/>
        <v>20.68</v>
      </c>
      <c r="AP23" s="44"/>
      <c r="AQ23" s="45"/>
    </row>
    <row r="24" spans="1:43" s="29" customFormat="1" ht="18" customHeight="1">
      <c r="A24" s="47">
        <v>20</v>
      </c>
      <c r="B24" s="28">
        <v>590843</v>
      </c>
      <c r="C24" s="28" t="s">
        <v>52</v>
      </c>
      <c r="D24" s="30">
        <v>0</v>
      </c>
      <c r="E24" s="30">
        <v>4</v>
      </c>
      <c r="F24" s="30">
        <v>3</v>
      </c>
      <c r="G24" s="30">
        <v>0</v>
      </c>
      <c r="H24" s="30">
        <v>0</v>
      </c>
      <c r="I24" s="31">
        <f t="shared" si="0"/>
        <v>7</v>
      </c>
      <c r="J24" s="32">
        <f t="shared" si="1"/>
        <v>7</v>
      </c>
      <c r="K24" s="33">
        <v>1</v>
      </c>
      <c r="L24" s="34">
        <v>0</v>
      </c>
      <c r="M24" s="30">
        <v>0</v>
      </c>
      <c r="N24" s="30">
        <v>0</v>
      </c>
      <c r="O24" s="30">
        <v>1</v>
      </c>
      <c r="P24" s="30">
        <v>0</v>
      </c>
      <c r="Q24" s="35">
        <f t="shared" si="2"/>
        <v>1</v>
      </c>
      <c r="R24" s="30">
        <v>0</v>
      </c>
      <c r="S24" s="30">
        <v>0</v>
      </c>
      <c r="T24" s="30">
        <v>0.5</v>
      </c>
      <c r="U24" s="36">
        <f t="shared" si="3"/>
        <v>0.5</v>
      </c>
      <c r="V24" s="30">
        <v>0</v>
      </c>
      <c r="W24" s="30">
        <v>0</v>
      </c>
      <c r="X24" s="37">
        <f t="shared" si="4"/>
        <v>0</v>
      </c>
      <c r="Y24" s="38">
        <v>0</v>
      </c>
      <c r="Z24" s="30">
        <v>0</v>
      </c>
      <c r="AA24" s="30">
        <v>0</v>
      </c>
      <c r="AB24" s="30">
        <v>1</v>
      </c>
      <c r="AC24" s="30">
        <v>0</v>
      </c>
      <c r="AD24" s="39">
        <f t="shared" si="5"/>
        <v>1</v>
      </c>
      <c r="AE24" s="40">
        <f t="shared" si="6"/>
        <v>10.5</v>
      </c>
      <c r="AF24" s="30">
        <v>0</v>
      </c>
      <c r="AG24" s="30">
        <v>2</v>
      </c>
      <c r="AH24" s="30">
        <v>0</v>
      </c>
      <c r="AI24" s="30">
        <v>0</v>
      </c>
      <c r="AJ24" s="41">
        <f t="shared" si="7"/>
        <v>2</v>
      </c>
      <c r="AK24" s="30">
        <v>7</v>
      </c>
      <c r="AL24" s="30">
        <v>0</v>
      </c>
      <c r="AM24" s="36">
        <f t="shared" si="8"/>
        <v>7</v>
      </c>
      <c r="AN24" s="42">
        <f t="shared" si="9"/>
        <v>9</v>
      </c>
      <c r="AO24" s="43">
        <f t="shared" si="10"/>
        <v>19.5</v>
      </c>
      <c r="AP24" s="44"/>
      <c r="AQ24" s="45"/>
    </row>
    <row r="25" spans="1:43" s="29" customFormat="1" ht="18" customHeight="1">
      <c r="A25" s="47">
        <v>21</v>
      </c>
      <c r="B25" s="28">
        <v>610231</v>
      </c>
      <c r="C25" s="28" t="s">
        <v>52</v>
      </c>
      <c r="D25" s="30">
        <v>0</v>
      </c>
      <c r="E25" s="30">
        <v>4</v>
      </c>
      <c r="F25" s="30">
        <v>3</v>
      </c>
      <c r="G25" s="30">
        <v>3</v>
      </c>
      <c r="H25" s="30">
        <v>0</v>
      </c>
      <c r="I25" s="31">
        <f t="shared" si="0"/>
        <v>7</v>
      </c>
      <c r="J25" s="32">
        <f t="shared" si="1"/>
        <v>7</v>
      </c>
      <c r="K25" s="33">
        <v>0</v>
      </c>
      <c r="L25" s="34">
        <v>0</v>
      </c>
      <c r="M25" s="30">
        <v>0</v>
      </c>
      <c r="N25" s="30">
        <v>0</v>
      </c>
      <c r="O25" s="30">
        <v>0</v>
      </c>
      <c r="P25" s="30">
        <v>0</v>
      </c>
      <c r="Q25" s="35">
        <f t="shared" si="2"/>
        <v>0</v>
      </c>
      <c r="R25" s="30">
        <v>0</v>
      </c>
      <c r="S25" s="30">
        <v>0</v>
      </c>
      <c r="T25" s="30">
        <v>0.43</v>
      </c>
      <c r="U25" s="36">
        <f t="shared" si="3"/>
        <v>0.43</v>
      </c>
      <c r="V25" s="30">
        <v>0</v>
      </c>
      <c r="W25" s="30">
        <v>0</v>
      </c>
      <c r="X25" s="37">
        <f t="shared" si="4"/>
        <v>0</v>
      </c>
      <c r="Y25" s="38">
        <v>0</v>
      </c>
      <c r="Z25" s="30">
        <v>0</v>
      </c>
      <c r="AA25" s="30">
        <v>0</v>
      </c>
      <c r="AB25" s="30">
        <v>0</v>
      </c>
      <c r="AC25" s="30">
        <v>0</v>
      </c>
      <c r="AD25" s="39">
        <f t="shared" si="5"/>
        <v>0</v>
      </c>
      <c r="AE25" s="40">
        <f t="shared" si="6"/>
        <v>7.43</v>
      </c>
      <c r="AF25" s="30">
        <v>0</v>
      </c>
      <c r="AG25" s="30">
        <v>0</v>
      </c>
      <c r="AH25" s="30">
        <v>0</v>
      </c>
      <c r="AI25" s="30">
        <v>0</v>
      </c>
      <c r="AJ25" s="41">
        <f t="shared" si="7"/>
        <v>0</v>
      </c>
      <c r="AK25" s="30">
        <v>2</v>
      </c>
      <c r="AL25" s="30">
        <v>0</v>
      </c>
      <c r="AM25" s="36">
        <f t="shared" si="8"/>
        <v>2</v>
      </c>
      <c r="AN25" s="42">
        <f t="shared" si="9"/>
        <v>2</v>
      </c>
      <c r="AO25" s="43">
        <f t="shared" si="10"/>
        <v>9.43</v>
      </c>
      <c r="AP25" s="44"/>
      <c r="AQ25" s="45"/>
    </row>
    <row r="27" spans="32:36" ht="12.75">
      <c r="AF27" s="75"/>
      <c r="AG27" s="75"/>
      <c r="AH27" s="75"/>
      <c r="AI27" s="75"/>
      <c r="AJ27" s="11"/>
    </row>
    <row r="28" spans="32:36" ht="12.75">
      <c r="AF28" s="11"/>
      <c r="AG28" s="10"/>
      <c r="AH28" s="11"/>
      <c r="AI28" s="11"/>
      <c r="AJ28" s="11"/>
    </row>
    <row r="29" spans="32:36" ht="12.75">
      <c r="AF29" s="75"/>
      <c r="AG29" s="75"/>
      <c r="AH29" s="75"/>
      <c r="AI29" s="75"/>
      <c r="AJ29" s="11"/>
    </row>
    <row r="30" spans="32:36" ht="12.75">
      <c r="AF30" s="75"/>
      <c r="AG30" s="83"/>
      <c r="AH30" s="75"/>
      <c r="AI30" s="75"/>
      <c r="AJ30" s="11"/>
    </row>
    <row r="31" spans="32:36" ht="12.75">
      <c r="AF31" s="11"/>
      <c r="AG31" s="10"/>
      <c r="AH31" s="11"/>
      <c r="AI31" s="11"/>
      <c r="AJ31" s="11"/>
    </row>
    <row r="32" spans="32:36" ht="12.75">
      <c r="AF32" s="11"/>
      <c r="AG32" s="10"/>
      <c r="AH32" s="11"/>
      <c r="AI32" s="11"/>
      <c r="AJ32" s="11"/>
    </row>
    <row r="33" spans="32:36" ht="12.75">
      <c r="AF33" s="75"/>
      <c r="AG33" s="83"/>
      <c r="AH33" s="75"/>
      <c r="AI33" s="75"/>
      <c r="AJ33" s="11"/>
    </row>
    <row r="37" spans="1:43" s="3" customFormat="1" ht="15" customHeight="1">
      <c r="A37" s="4"/>
      <c r="B37" s="4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"/>
      <c r="AG37" s="7"/>
      <c r="AH37" s="7"/>
      <c r="AI37" s="7"/>
      <c r="AJ37" s="7"/>
      <c r="AK37" s="7"/>
      <c r="AL37" s="7"/>
      <c r="AM37" s="7"/>
      <c r="AN37" s="8"/>
      <c r="AO37" s="6"/>
      <c r="AP37" s="7"/>
      <c r="AQ37" s="5"/>
    </row>
    <row r="38" spans="1:43" s="3" customFormat="1" ht="15" customHeight="1">
      <c r="A38" s="4"/>
      <c r="B38" s="4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  <c r="AG38" s="7"/>
      <c r="AH38" s="7"/>
      <c r="AI38" s="7"/>
      <c r="AJ38" s="7"/>
      <c r="AK38" s="7"/>
      <c r="AL38" s="7"/>
      <c r="AM38" s="7"/>
      <c r="AN38" s="8"/>
      <c r="AO38" s="6"/>
      <c r="AP38" s="7"/>
      <c r="AQ38" s="5"/>
    </row>
    <row r="39" spans="2:42" s="3" customFormat="1" ht="12.75">
      <c r="B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0"/>
      <c r="AF39" s="9"/>
      <c r="AG39" s="9"/>
      <c r="AH39" s="9"/>
      <c r="AI39" s="9"/>
      <c r="AJ39" s="9"/>
      <c r="AK39" s="9"/>
      <c r="AL39" s="9"/>
      <c r="AM39" s="9"/>
      <c r="AN39" s="10"/>
      <c r="AO39" s="9"/>
      <c r="AP39" s="9"/>
    </row>
    <row r="40" spans="1:43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1"/>
      <c r="AO40" s="11"/>
      <c r="AQ40" s="9"/>
    </row>
  </sheetData>
  <sheetProtection/>
  <mergeCells count="25">
    <mergeCell ref="A1:AP1"/>
    <mergeCell ref="A2:A4"/>
    <mergeCell ref="B2:B4"/>
    <mergeCell ref="C2:C4"/>
    <mergeCell ref="AP2:AP3"/>
    <mergeCell ref="AN2:AN4"/>
    <mergeCell ref="K3:K4"/>
    <mergeCell ref="AF29:AI29"/>
    <mergeCell ref="AE2:AE4"/>
    <mergeCell ref="AF27:AI27"/>
    <mergeCell ref="D2:AC2"/>
    <mergeCell ref="A40:AL40"/>
    <mergeCell ref="AF30:AI30"/>
    <mergeCell ref="AF33:AI33"/>
    <mergeCell ref="Y3:Y4"/>
    <mergeCell ref="AQ2:AQ4"/>
    <mergeCell ref="AO2:AO4"/>
    <mergeCell ref="D3:J3"/>
    <mergeCell ref="L3:Q3"/>
    <mergeCell ref="R3:U3"/>
    <mergeCell ref="V3:X3"/>
    <mergeCell ref="Z3:AD3"/>
    <mergeCell ref="AF3:AJ3"/>
    <mergeCell ref="AK3:AM3"/>
    <mergeCell ref="AF2:AM2"/>
  </mergeCells>
  <conditionalFormatting sqref="Y5:Y25">
    <cfRule type="cellIs" priority="1" dxfId="0" operator="greaterThan" stopIfTrue="1">
      <formula>1</formula>
    </cfRule>
  </conditionalFormatting>
  <printOptions/>
  <pageMargins left="0.34" right="0.3937007874015748" top="0.7874015748031497" bottom="0.984251968503937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21"/>
    </sheetView>
  </sheetViews>
  <sheetFormatPr defaultColWidth="9.140625" defaultRowHeight="12.75"/>
  <sheetData>
    <row r="1" spans="1:2" ht="15">
      <c r="A1" s="46"/>
      <c r="B1" s="46"/>
    </row>
    <row r="2" spans="1:2" ht="15">
      <c r="A2" s="46"/>
      <c r="B2" s="46"/>
    </row>
    <row r="3" spans="1:2" ht="15">
      <c r="A3" s="46"/>
      <c r="B3" s="46"/>
    </row>
    <row r="4" spans="1:2" ht="15">
      <c r="A4" s="46"/>
      <c r="B4" s="46"/>
    </row>
    <row r="5" spans="1:2" ht="15">
      <c r="A5" s="46"/>
      <c r="B5" s="46"/>
    </row>
    <row r="6" spans="1:2" ht="15">
      <c r="A6" s="46"/>
      <c r="B6" s="46"/>
    </row>
    <row r="7" spans="1:2" ht="15">
      <c r="A7" s="46"/>
      <c r="B7" s="46"/>
    </row>
    <row r="8" spans="1:2" ht="15">
      <c r="A8" s="46"/>
      <c r="B8" s="46"/>
    </row>
    <row r="9" spans="1:2" ht="15">
      <c r="A9" s="46"/>
      <c r="B9" s="46"/>
    </row>
    <row r="10" spans="1:2" ht="15">
      <c r="A10" s="46"/>
      <c r="B10" s="46"/>
    </row>
    <row r="11" spans="1:2" ht="15">
      <c r="A11" s="46"/>
      <c r="B11" s="46"/>
    </row>
    <row r="12" spans="1:2" ht="15">
      <c r="A12" s="46"/>
      <c r="B12" s="46"/>
    </row>
    <row r="13" spans="1:2" ht="15">
      <c r="A13" s="46"/>
      <c r="B13" s="46"/>
    </row>
    <row r="14" spans="1:2" ht="15">
      <c r="A14" s="46"/>
      <c r="B14" s="46"/>
    </row>
    <row r="15" spans="1:2" ht="15">
      <c r="A15" s="46"/>
      <c r="B15" s="46"/>
    </row>
    <row r="16" spans="1:2" ht="15">
      <c r="A16" s="46"/>
      <c r="B16" s="46"/>
    </row>
    <row r="17" spans="1:2" ht="15">
      <c r="A17" s="46"/>
      <c r="B17" s="46"/>
    </row>
    <row r="18" spans="1:2" ht="15">
      <c r="A18" s="46"/>
      <c r="B18" s="46"/>
    </row>
    <row r="19" spans="1:2" ht="15">
      <c r="A19" s="46"/>
      <c r="B19" s="46"/>
    </row>
    <row r="20" spans="1:2" ht="15">
      <c r="A20" s="46"/>
      <c r="B20" s="46"/>
    </row>
    <row r="21" spans="1:2" ht="15">
      <c r="A21" s="46"/>
      <c r="B21" s="4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2016-01-05T08:20:39Z</cp:lastPrinted>
  <dcterms:created xsi:type="dcterms:W3CDTF">2011-07-08T10:32:53Z</dcterms:created>
  <dcterms:modified xsi:type="dcterms:W3CDTF">2018-08-08T10:28:38Z</dcterms:modified>
  <cp:category/>
  <cp:version/>
  <cp:contentType/>
  <cp:contentStatus/>
</cp:coreProperties>
</file>